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82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FLOWS'!$A$1:$WHU$77</definedName>
    <definedName name="_xlnm.Print_Area" localSheetId="0">'COMPREHENSIVE INCOME'!$A$1:$XEH$48</definedName>
    <definedName name="_xlnm.Print_Area" localSheetId="2">EQUITY!$A$1:$M$731</definedName>
    <definedName name="_xlnm.Print_Area" localSheetId="1">'FINANCIAL STANDING'!$A$1:$AS$76</definedName>
    <definedName name="_xlnm.Print_Area" localSheetId="4">'OPERATING DATA'!$A$1:$BA$25</definedName>
    <definedName name="_xlnm.Print_Area" localSheetId="5">'ROLLING STOCK AND HEADCOUNT'!$A$1:$AM$14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M72" i="5"/>
  <c r="M62" i="5"/>
  <c r="M52" i="5"/>
  <c r="M33" i="5"/>
  <c r="M21" i="5"/>
  <c r="Y32" i="12"/>
  <c r="M73" i="5" l="1"/>
  <c r="M75" i="5" s="1"/>
  <c r="M35" i="5"/>
  <c r="Z70" i="12"/>
  <c r="Z53" i="12"/>
  <c r="Z72" i="12" l="1"/>
  <c r="Z76" i="12" s="1"/>
  <c r="M35" i="4" l="1"/>
  <c r="L35" i="4"/>
  <c r="K35" i="4"/>
  <c r="J35" i="4"/>
  <c r="M31" i="4"/>
  <c r="M36" i="4" s="1"/>
  <c r="L31" i="4"/>
  <c r="L36" i="4" s="1"/>
  <c r="K31" i="4"/>
  <c r="J31" i="4"/>
  <c r="J36" i="4" s="1"/>
  <c r="M14" i="4"/>
  <c r="L14" i="4"/>
  <c r="K14" i="4"/>
  <c r="M12" i="4"/>
  <c r="M17" i="4" s="1"/>
  <c r="M19" i="4" s="1"/>
  <c r="M23" i="4" s="1"/>
  <c r="M25" i="4" s="1"/>
  <c r="M37" i="4" s="1"/>
  <c r="M43" i="4" s="1"/>
  <c r="L12" i="4"/>
  <c r="K12" i="4"/>
  <c r="J12" i="4"/>
  <c r="J17" i="4" s="1"/>
  <c r="J19" i="4" s="1"/>
  <c r="J23" i="4" s="1"/>
  <c r="J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K17" i="4" l="1"/>
  <c r="K19" i="4" s="1"/>
  <c r="K23" i="4" s="1"/>
  <c r="K25" i="4" s="1"/>
  <c r="K36" i="4"/>
  <c r="L17" i="4"/>
  <c r="L19" i="4" s="1"/>
  <c r="L23" i="4" s="1"/>
  <c r="L25" i="4" s="1"/>
  <c r="L37" i="4" s="1"/>
  <c r="L43" i="4" s="1"/>
  <c r="W70" i="12"/>
  <c r="P70" i="12"/>
  <c r="U70" i="12"/>
  <c r="J37" i="4"/>
  <c r="J43" i="4" s="1"/>
  <c r="J48" i="4"/>
  <c r="J40" i="4"/>
  <c r="K48" i="4"/>
  <c r="K40" i="4"/>
  <c r="K37" i="4"/>
  <c r="K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V21" i="5" l="1"/>
  <c r="AV72" i="5"/>
  <c r="AV52" i="5"/>
  <c r="AV62" i="5" l="1"/>
  <c r="AV73" i="5" s="1"/>
  <c r="AV75" i="5" s="1"/>
  <c r="AV32" i="5"/>
  <c r="AV35" i="5" s="1"/>
  <c r="AU62" i="5" l="1"/>
  <c r="AU72" i="5"/>
  <c r="AU52" i="5"/>
  <c r="Y13" i="11"/>
  <c r="Y4" i="11"/>
  <c r="AI26" i="4"/>
  <c r="AH26" i="4"/>
  <c r="AH24" i="4"/>
  <c r="AG22" i="4"/>
  <c r="AF22" i="4"/>
  <c r="AE22" i="4"/>
  <c r="AD22" i="4"/>
  <c r="AC22" i="4"/>
  <c r="AG11" i="4"/>
  <c r="AF11" i="4"/>
  <c r="AF26" i="4" s="1"/>
  <c r="AF24" i="4" s="1"/>
  <c r="AE11" i="4"/>
  <c r="AE26" i="4" s="1"/>
  <c r="AE24" i="4" s="1"/>
  <c r="AD11" i="4"/>
  <c r="AC11" i="4"/>
  <c r="AB11" i="4"/>
  <c r="AA22" i="4"/>
  <c r="Z22" i="4"/>
  <c r="Y22" i="4"/>
  <c r="X22" i="4"/>
  <c r="W22" i="4"/>
  <c r="V22" i="4"/>
  <c r="U22" i="4"/>
  <c r="T22" i="4"/>
  <c r="S22" i="4"/>
  <c r="AB22" i="4"/>
  <c r="AU73" i="5" l="1"/>
  <c r="AU75" i="5" s="1"/>
  <c r="AC26" i="4"/>
  <c r="AC24" i="4" s="1"/>
  <c r="AG26" i="4"/>
  <c r="AG24" i="4" s="1"/>
  <c r="AD26" i="4"/>
  <c r="AD24" i="4" s="1"/>
  <c r="AB26" i="4"/>
  <c r="AB35" i="4" s="1"/>
  <c r="AB40" i="4" s="1"/>
  <c r="X4" i="11" l="1"/>
  <c r="AT72" i="5"/>
  <c r="AT62" i="5"/>
  <c r="AT52" i="5"/>
  <c r="AT32" i="5"/>
  <c r="AT33" i="5" s="1"/>
  <c r="AT21" i="5"/>
  <c r="AM22" i="4"/>
  <c r="AM11" i="4"/>
  <c r="AT73" i="5" l="1"/>
  <c r="AT75" i="5" s="1"/>
  <c r="AT35" i="5"/>
  <c r="AM24" i="4"/>
  <c r="AM26" i="4"/>
  <c r="AM35" i="4" s="1"/>
  <c r="AM40" i="4" s="1"/>
  <c r="W4" i="11" l="1"/>
  <c r="AI50" i="5" l="1"/>
  <c r="AJ50" i="5"/>
  <c r="AK50" i="5"/>
  <c r="AL50" i="5"/>
  <c r="AM50" i="5"/>
  <c r="AN50" i="5"/>
  <c r="AO50" i="5" l="1"/>
  <c r="V13" i="11"/>
  <c r="V4" i="11"/>
  <c r="AK11" i="4"/>
  <c r="AK22" i="4"/>
  <c r="T32" i="12" l="1"/>
  <c r="T72" i="12" s="1"/>
  <c r="T76" i="12" s="1"/>
  <c r="AR72" i="5"/>
  <c r="AR62" i="5"/>
  <c r="AR52" i="5"/>
  <c r="AR32" i="5"/>
  <c r="AR33" i="5" s="1"/>
  <c r="AR21" i="5"/>
  <c r="AK26" i="4"/>
  <c r="AK35" i="4" s="1"/>
  <c r="AK40" i="4" s="1"/>
  <c r="AK24" i="4"/>
  <c r="U4" i="11"/>
  <c r="AQ72" i="5"/>
  <c r="AQ62" i="5"/>
  <c r="AQ52" i="5"/>
  <c r="AQ32" i="5"/>
  <c r="AQ21" i="5"/>
  <c r="AJ22" i="4"/>
  <c r="AJ11" i="4"/>
  <c r="U13" i="11"/>
  <c r="AQ73" i="5" l="1"/>
  <c r="AQ75" i="5" s="1"/>
  <c r="AQ35" i="5"/>
  <c r="AQ33" i="5"/>
  <c r="AJ24" i="4"/>
  <c r="AR73" i="5"/>
  <c r="AR75" i="5" s="1"/>
  <c r="AR35" i="5"/>
  <c r="AJ26" i="4"/>
  <c r="AJ35" i="4" s="1"/>
  <c r="AJ40" i="4" s="1"/>
  <c r="AO21" i="5"/>
  <c r="AO32" i="5"/>
  <c r="AO33" i="5" s="1"/>
  <c r="AO52" i="5"/>
  <c r="AO62" i="5"/>
  <c r="AO72" i="5"/>
  <c r="AK21" i="5"/>
  <c r="AK32" i="5"/>
  <c r="AK33" i="5" s="1"/>
  <c r="AK52" i="5"/>
  <c r="AK62" i="5"/>
  <c r="AK72" i="5"/>
  <c r="AK73" i="5" l="1"/>
  <c r="AK75" i="5" s="1"/>
  <c r="AO35" i="5"/>
  <c r="AK35" i="5"/>
  <c r="AO73" i="5"/>
  <c r="AO75" i="5" s="1"/>
  <c r="AG25" i="8"/>
  <c r="AG12" i="8"/>
  <c r="T13" i="11"/>
  <c r="T4" i="11"/>
  <c r="AS22" i="4" l="1"/>
  <c r="AS11" i="4"/>
  <c r="AT11" i="4"/>
  <c r="AT22" i="4"/>
  <c r="AS26" i="4" l="1"/>
  <c r="AS35" i="4" s="1"/>
  <c r="AS40" i="4" s="1"/>
  <c r="AT26" i="4"/>
  <c r="AT35" i="4" s="1"/>
  <c r="AT40" i="4" l="1"/>
  <c r="AS24" i="4"/>
  <c r="AT24" i="4"/>
  <c r="AE12" i="8" l="1"/>
  <c r="AD25" i="8" l="1"/>
  <c r="AC25" i="8"/>
  <c r="AC12" i="8"/>
  <c r="AD12" i="8" l="1"/>
  <c r="S24" i="4" l="1"/>
  <c r="T24" i="4"/>
  <c r="U24" i="4"/>
  <c r="V24" i="4"/>
  <c r="W24" i="4"/>
  <c r="X24" i="4"/>
  <c r="Y24" i="4"/>
  <c r="Z24" i="4"/>
  <c r="AA24" i="4"/>
  <c r="AB24" i="4"/>
  <c r="AH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<sst xmlns="http://schemas.openxmlformats.org/spreadsheetml/2006/main" count="3515" uniqueCount="751">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</sst>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01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H86"/>
  <sheetViews>
    <sheetView showGridLines="0" tabSelected="1" view="pageBreakPreview" topLeftCell="A22" zoomScale="80" zoomScaleNormal="100" zoomScaleSheetLayoutView="80" workbookViewId="0">
      <pane xSplit="3" topLeftCell="D1" activePane="topRight" state="frozen"/>
      <selection activeCell="AC12" sqref="AC12"/>
      <selection pane="topRight" activeCell="E37" sqref="E37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5" width="15.6328125" style="708" customWidth="1"/>
    <col min="6" max="6" width="2.7265625" style="55" customWidth="1"/>
    <col min="7" max="8" width="16.54296875" style="708" bestFit="1" customWidth="1"/>
    <col min="9" max="10" width="13.1796875" style="40" customWidth="1"/>
    <col min="11" max="16" width="13.1796875" style="56" customWidth="1"/>
    <col min="17" max="17" width="48.54296875" style="56" hidden="1" customWidth="1" outlineLevel="1"/>
    <col min="18" max="18" width="2.453125" hidden="1" customWidth="1" outlineLevel="1"/>
    <col min="19" max="21" width="11.453125" style="40" hidden="1" customWidth="1" outlineLevel="1"/>
    <col min="22" max="26" width="11.453125" hidden="1" customWidth="1" outlineLevel="1"/>
    <col min="27" max="27" width="10.26953125" hidden="1" customWidth="1" outlineLevel="1"/>
    <col min="28" max="41" width="11.453125" hidden="1" customWidth="1" outlineLevel="1"/>
    <col min="42" max="42" width="8.81640625" hidden="1" customWidth="1" outlineLevel="1"/>
    <col min="43" max="47" width="11.453125" hidden="1" customWidth="1" outlineLevel="1"/>
    <col min="48" max="48" width="8.81640625" customWidth="1" collapsed="1"/>
    <col min="49" max="127" width="8.81640625" customWidth="1"/>
    <col min="128" max="16384" width="9.1796875" style="40"/>
  </cols>
  <sheetData>
    <row r="1" spans="1:127" x14ac:dyDescent="0.35">
      <c r="A1" s="326"/>
      <c r="B1" s="88" t="s">
        <v>219</v>
      </c>
      <c r="Q1" s="88" t="s">
        <v>219</v>
      </c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Q1" s="40"/>
      <c r="AR1" s="40"/>
      <c r="AS1" s="40"/>
    </row>
    <row r="2" spans="1:127" ht="15" thickBot="1" x14ac:dyDescent="0.4">
      <c r="B2" s="39"/>
      <c r="Q2" s="39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Q2" s="40"/>
      <c r="AR2" s="40"/>
      <c r="AS2" s="40"/>
    </row>
    <row r="3" spans="1:127" ht="15" thickBot="1" x14ac:dyDescent="0.4">
      <c r="B3" s="293"/>
      <c r="E3" s="293">
        <v>2021</v>
      </c>
      <c r="G3" s="733">
        <v>2020</v>
      </c>
      <c r="H3" s="733">
        <v>2019</v>
      </c>
      <c r="I3" s="446">
        <v>2018</v>
      </c>
      <c r="J3" s="446">
        <v>2017</v>
      </c>
      <c r="K3" s="446">
        <v>2016</v>
      </c>
      <c r="L3" s="446">
        <v>2015</v>
      </c>
      <c r="M3" s="446">
        <v>2014</v>
      </c>
      <c r="P3" s="838" t="s">
        <v>220</v>
      </c>
      <c r="Q3" s="446"/>
      <c r="R3" s="43"/>
      <c r="S3" s="446" t="s">
        <v>40</v>
      </c>
      <c r="T3" s="446" t="s">
        <v>34</v>
      </c>
      <c r="U3" s="446" t="s">
        <v>36</v>
      </c>
      <c r="V3" s="446" t="s">
        <v>38</v>
      </c>
      <c r="W3" s="446" t="s">
        <v>39</v>
      </c>
      <c r="X3" s="446" t="s">
        <v>35</v>
      </c>
      <c r="Y3" s="446" t="s">
        <v>37</v>
      </c>
      <c r="Z3" s="446" t="s">
        <v>32</v>
      </c>
      <c r="AA3" s="446" t="s">
        <v>77</v>
      </c>
      <c r="AB3" s="446" t="s">
        <v>43</v>
      </c>
      <c r="AC3" s="446" t="s">
        <v>45</v>
      </c>
      <c r="AD3" s="446" t="s">
        <v>46</v>
      </c>
      <c r="AE3" s="446" t="s">
        <v>76</v>
      </c>
      <c r="AF3" s="446" t="s">
        <v>84</v>
      </c>
      <c r="AG3" s="446" t="s">
        <v>95</v>
      </c>
      <c r="AH3" s="446" t="s">
        <v>102</v>
      </c>
      <c r="AI3" s="446" t="s">
        <v>106</v>
      </c>
      <c r="AJ3" s="446" t="s">
        <v>114</v>
      </c>
      <c r="AK3" s="446" t="s">
        <v>125</v>
      </c>
      <c r="AL3" s="446" t="s">
        <v>130</v>
      </c>
      <c r="AM3" s="446" t="s">
        <v>131</v>
      </c>
      <c r="AN3" s="446" t="s">
        <v>132</v>
      </c>
      <c r="AO3" s="446" t="s">
        <v>133</v>
      </c>
      <c r="AQ3" s="446">
        <v>2013</v>
      </c>
      <c r="AR3" s="446">
        <v>2014</v>
      </c>
      <c r="AS3" s="446">
        <v>2015</v>
      </c>
      <c r="AT3" s="446">
        <v>2016</v>
      </c>
      <c r="AU3" s="446">
        <v>2017</v>
      </c>
    </row>
    <row r="4" spans="1:127" ht="15" thickBot="1" x14ac:dyDescent="0.4">
      <c r="B4" s="294"/>
      <c r="E4" s="294" t="s">
        <v>647</v>
      </c>
      <c r="G4" s="734" t="s">
        <v>218</v>
      </c>
      <c r="H4" s="734" t="s">
        <v>218</v>
      </c>
      <c r="I4" s="447" t="s">
        <v>218</v>
      </c>
      <c r="J4" s="447" t="s">
        <v>218</v>
      </c>
      <c r="K4" s="447" t="s">
        <v>218</v>
      </c>
      <c r="L4" s="447" t="s">
        <v>218</v>
      </c>
      <c r="M4" s="447" t="s">
        <v>218</v>
      </c>
      <c r="P4" s="839"/>
      <c r="Q4" s="447"/>
      <c r="R4" s="25"/>
      <c r="S4" s="447" t="s">
        <v>221</v>
      </c>
      <c r="T4" s="447" t="s">
        <v>221</v>
      </c>
      <c r="U4" s="447" t="s">
        <v>221</v>
      </c>
      <c r="V4" s="447" t="s">
        <v>221</v>
      </c>
      <c r="W4" s="447" t="s">
        <v>221</v>
      </c>
      <c r="X4" s="447" t="s">
        <v>221</v>
      </c>
      <c r="Y4" s="447" t="s">
        <v>221</v>
      </c>
      <c r="Z4" s="447" t="s">
        <v>221</v>
      </c>
      <c r="AA4" s="447" t="s">
        <v>221</v>
      </c>
      <c r="AB4" s="447" t="s">
        <v>221</v>
      </c>
      <c r="AC4" s="447" t="s">
        <v>221</v>
      </c>
      <c r="AD4" s="447" t="s">
        <v>221</v>
      </c>
      <c r="AE4" s="447" t="s">
        <v>221</v>
      </c>
      <c r="AF4" s="447" t="s">
        <v>221</v>
      </c>
      <c r="AG4" s="447" t="s">
        <v>221</v>
      </c>
      <c r="AH4" s="447" t="s">
        <v>221</v>
      </c>
      <c r="AI4" s="447" t="s">
        <v>221</v>
      </c>
      <c r="AJ4" s="447" t="s">
        <v>221</v>
      </c>
      <c r="AK4" s="447" t="s">
        <v>221</v>
      </c>
      <c r="AL4" s="447" t="s">
        <v>221</v>
      </c>
      <c r="AM4" s="447" t="s">
        <v>221</v>
      </c>
      <c r="AN4" s="447" t="s">
        <v>221</v>
      </c>
      <c r="AO4" s="447" t="s">
        <v>221</v>
      </c>
      <c r="AQ4" s="447" t="s">
        <v>221</v>
      </c>
      <c r="AR4" s="447" t="s">
        <v>221</v>
      </c>
      <c r="AS4" s="447" t="s">
        <v>221</v>
      </c>
      <c r="AT4" s="447" t="s">
        <v>221</v>
      </c>
      <c r="AU4" s="447" t="s">
        <v>221</v>
      </c>
    </row>
    <row r="5" spans="1:127" x14ac:dyDescent="0.35">
      <c r="E5" s="709"/>
      <c r="G5" s="709"/>
      <c r="H5" s="709"/>
      <c r="Q5" s="42"/>
      <c r="R5" s="43"/>
      <c r="S5" s="836"/>
      <c r="T5" s="836"/>
      <c r="U5" s="836"/>
      <c r="V5" s="44"/>
      <c r="W5" s="44"/>
      <c r="X5" s="44"/>
      <c r="Y5" s="836"/>
      <c r="Z5" s="836"/>
      <c r="AA5" s="834"/>
      <c r="AB5" s="834"/>
      <c r="AC5" s="834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Q5" s="400"/>
      <c r="AR5" s="400"/>
      <c r="AS5" s="400"/>
    </row>
    <row r="6" spans="1:127" x14ac:dyDescent="0.35">
      <c r="E6" s="709"/>
      <c r="G6" s="709"/>
      <c r="H6" s="709"/>
      <c r="Q6" s="89" t="s">
        <v>602</v>
      </c>
      <c r="R6" s="43"/>
      <c r="S6" s="840"/>
      <c r="T6" s="837"/>
      <c r="U6" s="837"/>
      <c r="V6" s="45"/>
      <c r="W6" s="45"/>
      <c r="X6" s="45"/>
      <c r="Y6" s="837"/>
      <c r="Z6" s="837"/>
      <c r="AA6" s="835"/>
      <c r="AB6" s="835"/>
      <c r="AC6" s="835"/>
      <c r="AD6" s="257"/>
      <c r="AE6" s="257"/>
      <c r="AF6" s="328"/>
      <c r="AG6" s="328"/>
      <c r="AH6" s="328"/>
      <c r="AI6" s="257"/>
      <c r="AJ6" s="257"/>
      <c r="AK6" s="257"/>
      <c r="AL6" s="257"/>
      <c r="AM6" s="257"/>
      <c r="AN6" s="257"/>
      <c r="AO6" s="257"/>
      <c r="AQ6" s="401"/>
      <c r="AR6" s="402"/>
      <c r="AS6" s="402"/>
    </row>
    <row r="7" spans="1:127" s="96" customFormat="1" x14ac:dyDescent="0.35">
      <c r="B7" s="122" t="s">
        <v>222</v>
      </c>
      <c r="E7" s="735">
        <v>4266.5</v>
      </c>
      <c r="G7" s="735" t="s">
        <v>689</v>
      </c>
      <c r="H7" s="735">
        <v>4781.6000000000004</v>
      </c>
      <c r="I7" s="467">
        <v>5183000000</v>
      </c>
      <c r="J7" s="467">
        <v>4689098289.6595402</v>
      </c>
      <c r="K7" s="467">
        <v>4371958737.6000013</v>
      </c>
      <c r="L7" s="467">
        <v>4363468102.0179729</v>
      </c>
      <c r="M7" s="467">
        <v>4217073418.3299999</v>
      </c>
      <c r="N7" s="764"/>
      <c r="O7" s="533"/>
      <c r="Q7" s="124" t="s">
        <v>585</v>
      </c>
      <c r="R7" s="93"/>
      <c r="S7" s="123">
        <v>1022691</v>
      </c>
      <c r="T7" s="123">
        <v>1129983</v>
      </c>
      <c r="U7" s="123">
        <v>1198874</v>
      </c>
      <c r="V7" s="123">
        <v>1202373</v>
      </c>
      <c r="W7" s="123">
        <v>1004259</v>
      </c>
      <c r="X7" s="123">
        <v>1049067</v>
      </c>
      <c r="Y7" s="123">
        <v>1047122</v>
      </c>
      <c r="Z7" s="123">
        <v>1061723</v>
      </c>
      <c r="AA7" s="123">
        <v>880557</v>
      </c>
      <c r="AB7" s="123">
        <v>1015982</v>
      </c>
      <c r="AC7" s="123">
        <v>1187347</v>
      </c>
      <c r="AD7" s="123">
        <v>1246450</v>
      </c>
      <c r="AE7" s="123">
        <v>1014043</v>
      </c>
      <c r="AF7" s="123">
        <v>1074810</v>
      </c>
      <c r="AG7" s="123">
        <v>1077038</v>
      </c>
      <c r="AH7" s="123">
        <v>1175983</v>
      </c>
      <c r="AI7" s="123">
        <v>1077580</v>
      </c>
      <c r="AJ7" s="123">
        <v>1148622</v>
      </c>
      <c r="AK7" s="123">
        <v>1175981</v>
      </c>
      <c r="AL7" s="123">
        <v>1238625</v>
      </c>
      <c r="AM7" s="123">
        <v>1192507</v>
      </c>
      <c r="AN7" s="123">
        <v>1267516.43707</v>
      </c>
      <c r="AO7" s="123">
        <v>1304940</v>
      </c>
      <c r="AP7"/>
      <c r="AQ7" s="123">
        <v>4553921</v>
      </c>
      <c r="AR7" s="123">
        <v>4162171</v>
      </c>
      <c r="AS7" s="123">
        <v>4330336</v>
      </c>
      <c r="AT7" s="123">
        <v>4341874</v>
      </c>
      <c r="AU7" s="123">
        <v>4640808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1:127" s="96" customFormat="1" x14ac:dyDescent="0.35">
      <c r="B8" s="122"/>
      <c r="E8" s="736"/>
      <c r="G8" s="736"/>
      <c r="H8" s="736"/>
      <c r="I8" s="468"/>
      <c r="J8" s="468"/>
      <c r="K8" s="468"/>
      <c r="L8" s="468"/>
      <c r="M8" s="468"/>
      <c r="N8" s="764"/>
      <c r="Q8" s="124" t="s">
        <v>586</v>
      </c>
      <c r="R8" s="125"/>
      <c r="S8" s="123">
        <v>23857</v>
      </c>
      <c r="T8" s="123">
        <v>90192</v>
      </c>
      <c r="U8" s="123">
        <v>26835</v>
      </c>
      <c r="V8" s="123">
        <v>22885</v>
      </c>
      <c r="W8" s="123">
        <v>12431</v>
      </c>
      <c r="X8" s="123">
        <v>11224</v>
      </c>
      <c r="Y8" s="123">
        <v>15962</v>
      </c>
      <c r="Z8" s="123">
        <v>15285</v>
      </c>
      <c r="AA8" s="123">
        <v>8164</v>
      </c>
      <c r="AB8" s="123">
        <v>9510</v>
      </c>
      <c r="AC8" s="123">
        <v>7838</v>
      </c>
      <c r="AD8" s="123">
        <v>7620</v>
      </c>
      <c r="AE8" s="123">
        <v>8757</v>
      </c>
      <c r="AF8" s="123">
        <v>4848</v>
      </c>
      <c r="AG8" s="123">
        <v>8834</v>
      </c>
      <c r="AH8" s="123">
        <v>7646</v>
      </c>
      <c r="AI8" s="123">
        <v>9920</v>
      </c>
      <c r="AJ8" s="123">
        <v>8112</v>
      </c>
      <c r="AK8" s="123">
        <v>11298</v>
      </c>
      <c r="AL8" s="123">
        <v>22515</v>
      </c>
      <c r="AM8" s="123">
        <v>12437</v>
      </c>
      <c r="AN8" s="123">
        <v>14245.850640000001</v>
      </c>
      <c r="AO8" s="123">
        <v>13540</v>
      </c>
      <c r="AP8"/>
      <c r="AQ8" s="123">
        <v>163769</v>
      </c>
      <c r="AR8" s="123">
        <v>54902</v>
      </c>
      <c r="AS8" s="123">
        <v>33132</v>
      </c>
      <c r="AT8" s="123">
        <v>30085</v>
      </c>
      <c r="AU8" s="123">
        <v>51845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1:127" s="96" customFormat="1" x14ac:dyDescent="0.35">
      <c r="B9" s="122" t="s">
        <v>223</v>
      </c>
      <c r="E9" s="808">
        <v>-550.20000000000005</v>
      </c>
      <c r="G9" s="735">
        <v>-492.7</v>
      </c>
      <c r="H9" s="735">
        <v>-583.79999999999995</v>
      </c>
      <c r="I9" s="469">
        <v>-615100000</v>
      </c>
      <c r="J9" s="469">
        <v>-544963057.73159695</v>
      </c>
      <c r="K9" s="469">
        <v>-514477115.32195503</v>
      </c>
      <c r="L9" s="469">
        <v>-550317776.70623696</v>
      </c>
      <c r="M9" s="469">
        <v>-545558631.45000005</v>
      </c>
      <c r="N9" s="764"/>
      <c r="Q9" s="122" t="s">
        <v>587</v>
      </c>
      <c r="R9" s="93"/>
      <c r="S9" s="220">
        <v>4773</v>
      </c>
      <c r="T9" s="220">
        <v>19734</v>
      </c>
      <c r="U9" s="220">
        <v>835</v>
      </c>
      <c r="V9" s="220">
        <v>54429</v>
      </c>
      <c r="W9" s="220">
        <v>21788</v>
      </c>
      <c r="X9" s="220">
        <v>1059</v>
      </c>
      <c r="Y9" s="220">
        <v>5968</v>
      </c>
      <c r="Z9" s="220">
        <v>11214</v>
      </c>
      <c r="AA9" s="220">
        <v>9855</v>
      </c>
      <c r="AB9" s="220">
        <v>146105</v>
      </c>
      <c r="AC9" s="220">
        <v>11681</v>
      </c>
      <c r="AD9" s="220">
        <v>30631</v>
      </c>
      <c r="AE9" s="220">
        <v>11554</v>
      </c>
      <c r="AF9" s="220">
        <v>8997</v>
      </c>
      <c r="AG9" s="220">
        <v>4893</v>
      </c>
      <c r="AH9" s="220">
        <v>13866</v>
      </c>
      <c r="AI9" s="220">
        <v>12701</v>
      </c>
      <c r="AJ9" s="220">
        <v>10478</v>
      </c>
      <c r="AK9" s="220">
        <v>5607</v>
      </c>
      <c r="AL9" s="220">
        <v>17172</v>
      </c>
      <c r="AM9" s="220">
        <v>10932</v>
      </c>
      <c r="AN9" s="220">
        <v>12236.369620000005</v>
      </c>
      <c r="AO9" s="220">
        <v>10904</v>
      </c>
      <c r="AP9"/>
      <c r="AQ9" s="220">
        <v>79771</v>
      </c>
      <c r="AR9" s="220">
        <v>57262</v>
      </c>
      <c r="AS9" s="220">
        <v>190665</v>
      </c>
      <c r="AT9" s="220">
        <v>39310</v>
      </c>
      <c r="AU9" s="220">
        <v>45958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1:127" x14ac:dyDescent="0.35">
      <c r="B10" s="122" t="s">
        <v>224</v>
      </c>
      <c r="E10" s="809">
        <v>-530</v>
      </c>
      <c r="G10" s="736">
        <v>-517.29999999999995</v>
      </c>
      <c r="H10" s="736">
        <v>-572.6</v>
      </c>
      <c r="I10" s="468">
        <v>-732000000</v>
      </c>
      <c r="J10" s="468">
        <v>-717559465.94000006</v>
      </c>
      <c r="K10" s="468">
        <v>-668596000</v>
      </c>
      <c r="L10" s="468">
        <v>-675193982.78999996</v>
      </c>
      <c r="M10" s="468">
        <v>-680006171.72000003</v>
      </c>
      <c r="N10" s="764"/>
      <c r="Q10" s="46"/>
      <c r="R10" s="47"/>
      <c r="S10" s="48"/>
      <c r="T10" s="48"/>
      <c r="U10" s="48"/>
      <c r="V10" s="48"/>
      <c r="W10" s="48"/>
      <c r="X10" s="48"/>
      <c r="Y10" s="48"/>
      <c r="Z10" s="48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Q10" s="48"/>
      <c r="AR10" s="48"/>
      <c r="AS10" s="48"/>
      <c r="AT10" s="77"/>
      <c r="AU10" s="77"/>
    </row>
    <row r="11" spans="1:127" x14ac:dyDescent="0.35">
      <c r="B11" s="122" t="s">
        <v>225</v>
      </c>
      <c r="E11" s="809">
        <v>-350.7</v>
      </c>
      <c r="G11" s="736">
        <v>-340.5</v>
      </c>
      <c r="H11" s="736">
        <v>-363.3</v>
      </c>
      <c r="I11" s="468">
        <v>-463100000</v>
      </c>
      <c r="J11" s="468">
        <v>-450582430.01719397</v>
      </c>
      <c r="K11" s="468">
        <v>-431705929.61801702</v>
      </c>
      <c r="L11" s="468">
        <v>-328754199.89999998</v>
      </c>
      <c r="M11" s="468">
        <v>-264920750.28577599</v>
      </c>
      <c r="N11" s="764"/>
      <c r="Q11" s="89" t="s">
        <v>588</v>
      </c>
      <c r="R11" s="43"/>
      <c r="S11" s="90">
        <v>1051321</v>
      </c>
      <c r="T11" s="90">
        <v>1239909</v>
      </c>
      <c r="U11" s="90">
        <v>1226544</v>
      </c>
      <c r="V11" s="90">
        <v>1279687</v>
      </c>
      <c r="W11" s="90">
        <v>1038478</v>
      </c>
      <c r="X11" s="90">
        <v>1061350</v>
      </c>
      <c r="Y11" s="90">
        <v>1069052</v>
      </c>
      <c r="Z11" s="90">
        <v>1088222</v>
      </c>
      <c r="AA11" s="90">
        <v>898576</v>
      </c>
      <c r="AB11" s="90">
        <f t="shared" ref="AB11:AG11" si="0">SUM(AB7:AB9)</f>
        <v>1171597</v>
      </c>
      <c r="AC11" s="90">
        <f t="shared" si="0"/>
        <v>1206866</v>
      </c>
      <c r="AD11" s="90">
        <f t="shared" si="0"/>
        <v>1284701</v>
      </c>
      <c r="AE11" s="90">
        <f t="shared" si="0"/>
        <v>1034354</v>
      </c>
      <c r="AF11" s="90">
        <f t="shared" si="0"/>
        <v>1088655</v>
      </c>
      <c r="AG11" s="90">
        <f t="shared" si="0"/>
        <v>1090765</v>
      </c>
      <c r="AH11" s="90">
        <v>1197495</v>
      </c>
      <c r="AI11" s="90">
        <v>1100201</v>
      </c>
      <c r="AJ11" s="90">
        <f>SUM(AJ7:AJ9)</f>
        <v>1167212</v>
      </c>
      <c r="AK11" s="90">
        <f>SUM(AK7:AK9)</f>
        <v>1192886</v>
      </c>
      <c r="AL11" s="90">
        <v>1278312</v>
      </c>
      <c r="AM11" s="90">
        <f>SUM(AM7:AM9)</f>
        <v>1215876</v>
      </c>
      <c r="AN11" s="90">
        <v>1293998.6573300001</v>
      </c>
      <c r="AO11" s="90">
        <v>1329384</v>
      </c>
      <c r="AP11" s="391"/>
      <c r="AQ11" s="90">
        <v>4797461</v>
      </c>
      <c r="AR11" s="90">
        <v>4274335</v>
      </c>
      <c r="AS11" s="90">
        <f>SUM(AS7:AS9)</f>
        <v>4554133</v>
      </c>
      <c r="AT11" s="90">
        <f>SUM(AT7:AT9)</f>
        <v>4411269</v>
      </c>
      <c r="AU11" s="90">
        <v>4738611</v>
      </c>
    </row>
    <row r="12" spans="1:127" x14ac:dyDescent="0.35">
      <c r="B12" s="122" t="s">
        <v>226</v>
      </c>
      <c r="E12" s="809">
        <v>-413.9</v>
      </c>
      <c r="G12" s="736">
        <v>-365.8</v>
      </c>
      <c r="H12" s="736">
        <v>-408.6</v>
      </c>
      <c r="I12" s="468">
        <v>-529600000</v>
      </c>
      <c r="J12" s="468">
        <f>-901157406.887372-J11</f>
        <v>-450574976.87017804</v>
      </c>
      <c r="K12" s="468">
        <f>-908354884.738005-K11+3892332</f>
        <v>-472756623.11998802</v>
      </c>
      <c r="L12" s="468">
        <f>-825966424.254704-L11</f>
        <v>-497212224.35470402</v>
      </c>
      <c r="M12" s="468">
        <f>-635771864.603698-M11</f>
        <v>-370851114.317922</v>
      </c>
      <c r="N12" s="764"/>
      <c r="Q12" s="46"/>
      <c r="R12" s="47"/>
      <c r="S12" s="48"/>
      <c r="T12" s="48"/>
      <c r="U12" s="48"/>
      <c r="V12" s="48"/>
      <c r="W12" s="48"/>
      <c r="X12" s="48"/>
      <c r="Y12" s="48"/>
      <c r="Z12" s="48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Q12" s="48"/>
      <c r="AR12" s="48"/>
      <c r="AS12" s="48"/>
      <c r="AT12" s="123"/>
      <c r="AU12" s="123"/>
    </row>
    <row r="13" spans="1:127" s="96" customFormat="1" x14ac:dyDescent="0.35">
      <c r="B13" s="122" t="s">
        <v>227</v>
      </c>
      <c r="E13" s="736">
        <v>-1622</v>
      </c>
      <c r="G13" s="736">
        <v>-1638.1</v>
      </c>
      <c r="H13" s="736">
        <v>-1737.3</v>
      </c>
      <c r="I13" s="468">
        <v>-1651400000</v>
      </c>
      <c r="J13" s="468">
        <v>-1510297073.2766924</v>
      </c>
      <c r="K13" s="468">
        <v>-1442300939.8106301</v>
      </c>
      <c r="L13" s="468">
        <v>-1484763763.2702301</v>
      </c>
      <c r="M13" s="468">
        <v>-1698873451.6184001</v>
      </c>
      <c r="N13" s="764"/>
      <c r="Q13" s="126" t="s">
        <v>589</v>
      </c>
      <c r="R13" s="93"/>
      <c r="S13" s="127">
        <v>90285</v>
      </c>
      <c r="T13" s="127">
        <v>95674</v>
      </c>
      <c r="U13" s="127">
        <v>94341</v>
      </c>
      <c r="V13" s="127">
        <v>108545</v>
      </c>
      <c r="W13" s="127">
        <v>90820</v>
      </c>
      <c r="X13" s="127">
        <v>90720</v>
      </c>
      <c r="Y13" s="127">
        <v>90519</v>
      </c>
      <c r="Z13" s="127">
        <v>95141</v>
      </c>
      <c r="AA13" s="123">
        <v>102396</v>
      </c>
      <c r="AB13" s="123">
        <v>108206</v>
      </c>
      <c r="AC13" s="123">
        <v>120311</v>
      </c>
      <c r="AD13" s="123">
        <v>330363</v>
      </c>
      <c r="AE13" s="123">
        <v>142359</v>
      </c>
      <c r="AF13" s="123">
        <v>181779</v>
      </c>
      <c r="AG13" s="123">
        <v>146152</v>
      </c>
      <c r="AH13" s="123">
        <v>151302</v>
      </c>
      <c r="AI13" s="123">
        <v>143841</v>
      </c>
      <c r="AJ13" s="123">
        <v>143519</v>
      </c>
      <c r="AK13" s="123">
        <v>141612</v>
      </c>
      <c r="AL13" s="123">
        <v>117913</v>
      </c>
      <c r="AM13" s="123">
        <v>137015</v>
      </c>
      <c r="AN13" s="123">
        <v>151625.14532149554</v>
      </c>
      <c r="AO13" s="123">
        <v>137262</v>
      </c>
      <c r="AP13"/>
      <c r="AQ13" s="123">
        <v>388845</v>
      </c>
      <c r="AR13" s="123">
        <v>382791</v>
      </c>
      <c r="AS13" s="123">
        <v>648982</v>
      </c>
      <c r="AT13" s="123">
        <v>621592</v>
      </c>
      <c r="AU13" s="123">
        <v>546885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96" customFormat="1" x14ac:dyDescent="0.35">
      <c r="B14" s="122" t="s">
        <v>228</v>
      </c>
      <c r="E14" s="810">
        <v>-309.10000000000002</v>
      </c>
      <c r="G14" s="736">
        <v>-264.60000000000002</v>
      </c>
      <c r="H14" s="736">
        <v>-292.8</v>
      </c>
      <c r="I14" s="468">
        <v>-298900000</v>
      </c>
      <c r="J14" s="468">
        <v>-297204303.96771181</v>
      </c>
      <c r="K14" s="468">
        <f>-788815950.278821+514477115.32</f>
        <v>-274338834.958821</v>
      </c>
      <c r="L14" s="468">
        <f>-815099052.06914+550317776.71</f>
        <v>-264781275.35913992</v>
      </c>
      <c r="M14" s="468">
        <f>-716927554.881661+545558631.45</f>
        <v>-171368923.43166101</v>
      </c>
      <c r="N14" s="764"/>
      <c r="Q14" s="122" t="s">
        <v>590</v>
      </c>
      <c r="R14" s="93"/>
      <c r="S14" s="95">
        <v>166438</v>
      </c>
      <c r="T14" s="127">
        <v>169101</v>
      </c>
      <c r="U14" s="229">
        <v>189758</v>
      </c>
      <c r="V14" s="229">
        <v>185936</v>
      </c>
      <c r="W14" s="127">
        <v>158539</v>
      </c>
      <c r="X14" s="127">
        <v>155267</v>
      </c>
      <c r="Y14" s="127">
        <v>154290</v>
      </c>
      <c r="Z14" s="127">
        <v>135465</v>
      </c>
      <c r="AA14" s="123">
        <v>142011</v>
      </c>
      <c r="AB14" s="123">
        <v>164945</v>
      </c>
      <c r="AC14" s="123">
        <v>184162</v>
      </c>
      <c r="AD14" s="123">
        <v>200402</v>
      </c>
      <c r="AE14" s="123">
        <v>162818</v>
      </c>
      <c r="AF14" s="123">
        <v>163735</v>
      </c>
      <c r="AG14" s="123">
        <v>165664</v>
      </c>
      <c r="AH14" s="123">
        <v>182783</v>
      </c>
      <c r="AI14" s="123">
        <v>170643</v>
      </c>
      <c r="AJ14" s="123">
        <v>170598</v>
      </c>
      <c r="AK14" s="123">
        <v>172747</v>
      </c>
      <c r="AL14" s="123">
        <v>192480</v>
      </c>
      <c r="AM14" s="123">
        <v>186116</v>
      </c>
      <c r="AN14" s="123">
        <v>191900.04726350482</v>
      </c>
      <c r="AO14" s="123">
        <v>195719</v>
      </c>
      <c r="AP14"/>
      <c r="AQ14" s="123">
        <v>711233</v>
      </c>
      <c r="AR14" s="123">
        <v>594010</v>
      </c>
      <c r="AS14" s="123">
        <v>696994</v>
      </c>
      <c r="AT14" s="123">
        <v>675000</v>
      </c>
      <c r="AU14" s="123">
        <v>706468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96" customFormat="1" x14ac:dyDescent="0.35">
      <c r="B15" s="122"/>
      <c r="E15" s="736"/>
      <c r="G15" s="736"/>
      <c r="H15" s="736"/>
      <c r="I15" s="468"/>
      <c r="J15" s="468"/>
      <c r="K15" s="468"/>
      <c r="L15" s="468"/>
      <c r="M15" s="468"/>
      <c r="N15" s="764"/>
      <c r="Q15" s="122" t="s">
        <v>591</v>
      </c>
      <c r="R15" s="93"/>
      <c r="S15" s="127">
        <v>356994</v>
      </c>
      <c r="T15" s="127">
        <v>381324</v>
      </c>
      <c r="U15" s="127">
        <v>399509</v>
      </c>
      <c r="V15" s="229">
        <v>439607</v>
      </c>
      <c r="W15" s="127">
        <v>320135</v>
      </c>
      <c r="X15" s="127">
        <v>317839</v>
      </c>
      <c r="Y15" s="127">
        <v>328123</v>
      </c>
      <c r="Z15" s="127">
        <v>353014</v>
      </c>
      <c r="AA15" s="123">
        <v>269939</v>
      </c>
      <c r="AB15" s="123">
        <v>337589</v>
      </c>
      <c r="AC15" s="123">
        <v>408562</v>
      </c>
      <c r="AD15" s="123">
        <v>481739</v>
      </c>
      <c r="AE15" s="123">
        <v>366568</v>
      </c>
      <c r="AF15" s="123">
        <v>407558</v>
      </c>
      <c r="AG15" s="123">
        <v>383358</v>
      </c>
      <c r="AH15" s="123">
        <v>415575</v>
      </c>
      <c r="AI15" s="123">
        <v>372006</v>
      </c>
      <c r="AJ15" s="123">
        <v>387618</v>
      </c>
      <c r="AK15" s="123">
        <v>410619</v>
      </c>
      <c r="AL15" s="123">
        <v>448473</v>
      </c>
      <c r="AM15" s="123">
        <v>393997</v>
      </c>
      <c r="AN15" s="123">
        <v>425570.88049822208</v>
      </c>
      <c r="AO15" s="123">
        <v>428434</v>
      </c>
      <c r="AP15"/>
      <c r="AQ15" s="123">
        <v>1577434</v>
      </c>
      <c r="AR15" s="123">
        <v>1315778</v>
      </c>
      <c r="AS15" s="123">
        <v>1501160</v>
      </c>
      <c r="AT15" s="123">
        <v>1573059</v>
      </c>
      <c r="AU15" s="123">
        <v>1618716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96" customFormat="1" x14ac:dyDescent="0.35">
      <c r="B16" s="122" t="s">
        <v>229</v>
      </c>
      <c r="E16" s="811">
        <v>22.6</v>
      </c>
      <c r="G16" s="736">
        <v>123.6</v>
      </c>
      <c r="H16" s="736">
        <v>36.700000000000003</v>
      </c>
      <c r="I16" s="468">
        <v>14100000</v>
      </c>
      <c r="J16" s="468">
        <v>-17613840.166677527</v>
      </c>
      <c r="K16" s="468">
        <v>-78261813.339999989</v>
      </c>
      <c r="L16" s="468">
        <v>142447446.49150002</v>
      </c>
      <c r="M16" s="468">
        <v>18223619.609999999</v>
      </c>
      <c r="N16" s="764"/>
      <c r="Q16" s="122" t="s">
        <v>592</v>
      </c>
      <c r="R16" s="93"/>
      <c r="S16" s="127">
        <v>9316</v>
      </c>
      <c r="T16" s="127">
        <v>9218</v>
      </c>
      <c r="U16" s="127">
        <v>8330</v>
      </c>
      <c r="V16" s="229">
        <v>11010</v>
      </c>
      <c r="W16" s="127">
        <v>10717</v>
      </c>
      <c r="X16" s="127">
        <v>9614</v>
      </c>
      <c r="Y16" s="127">
        <v>10372</v>
      </c>
      <c r="Z16" s="127">
        <v>10432</v>
      </c>
      <c r="AA16" s="123">
        <v>6686</v>
      </c>
      <c r="AB16" s="123">
        <v>10678</v>
      </c>
      <c r="AC16" s="123">
        <v>10855</v>
      </c>
      <c r="AD16" s="123">
        <v>10134</v>
      </c>
      <c r="AE16" s="123">
        <v>7026</v>
      </c>
      <c r="AF16" s="123">
        <v>11272</v>
      </c>
      <c r="AG16" s="123">
        <v>11088</v>
      </c>
      <c r="AH16" s="123">
        <v>6870</v>
      </c>
      <c r="AI16" s="123">
        <v>10310</v>
      </c>
      <c r="AJ16" s="123">
        <v>10595</v>
      </c>
      <c r="AK16" s="123">
        <v>9231</v>
      </c>
      <c r="AL16" s="123">
        <v>8851</v>
      </c>
      <c r="AM16" s="123">
        <v>5904</v>
      </c>
      <c r="AN16" s="123">
        <v>8789.5635149262635</v>
      </c>
      <c r="AO16" s="123">
        <v>9515</v>
      </c>
      <c r="AP16"/>
      <c r="AQ16" s="123">
        <v>37874</v>
      </c>
      <c r="AR16" s="123">
        <v>40759</v>
      </c>
      <c r="AS16" s="123">
        <v>38597</v>
      </c>
      <c r="AT16" s="123">
        <v>36256</v>
      </c>
      <c r="AU16" s="123">
        <v>38987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 16362:16362" s="96" customFormat="1" x14ac:dyDescent="0.35">
      <c r="B17" s="89" t="s">
        <v>44</v>
      </c>
      <c r="E17" s="812">
        <v>513.20000000000005</v>
      </c>
      <c r="G17" s="737">
        <v>580.20000000000005</v>
      </c>
      <c r="H17" s="737">
        <v>859.9</v>
      </c>
      <c r="I17" s="470">
        <v>907000000</v>
      </c>
      <c r="J17" s="470">
        <f t="shared" ref="J17:M17" si="1">SUM(J7,J16)+SUM(J9:J14)</f>
        <v>700303141.68948936</v>
      </c>
      <c r="K17" s="470">
        <f t="shared" si="1"/>
        <v>489521481.43059015</v>
      </c>
      <c r="L17" s="470">
        <f t="shared" si="1"/>
        <v>704892326.12916231</v>
      </c>
      <c r="M17" s="470">
        <f t="shared" si="1"/>
        <v>503717995.11624098</v>
      </c>
      <c r="N17" s="764"/>
      <c r="Q17" s="126" t="s">
        <v>227</v>
      </c>
      <c r="R17" s="93"/>
      <c r="S17" s="127">
        <v>374553</v>
      </c>
      <c r="T17" s="127">
        <v>365032</v>
      </c>
      <c r="U17" s="127">
        <v>587502</v>
      </c>
      <c r="V17" s="229">
        <v>387468</v>
      </c>
      <c r="W17" s="127">
        <v>363524</v>
      </c>
      <c r="X17" s="127">
        <v>361275</v>
      </c>
      <c r="Y17" s="127">
        <v>348171</v>
      </c>
      <c r="Z17" s="127">
        <v>671785</v>
      </c>
      <c r="AA17" s="123">
        <v>319937</v>
      </c>
      <c r="AB17" s="123">
        <v>375192</v>
      </c>
      <c r="AC17" s="123">
        <v>371129</v>
      </c>
      <c r="AD17" s="123">
        <v>395234</v>
      </c>
      <c r="AE17" s="123">
        <v>385348</v>
      </c>
      <c r="AF17" s="123">
        <v>367644</v>
      </c>
      <c r="AG17" s="123">
        <v>352754</v>
      </c>
      <c r="AH17" s="123">
        <v>336555</v>
      </c>
      <c r="AI17" s="123">
        <v>371185</v>
      </c>
      <c r="AJ17" s="123">
        <v>382475</v>
      </c>
      <c r="AK17" s="123">
        <v>357761</v>
      </c>
      <c r="AL17" s="123">
        <v>397295</v>
      </c>
      <c r="AM17" s="123">
        <v>398979</v>
      </c>
      <c r="AN17" s="123">
        <v>415543.93040782434</v>
      </c>
      <c r="AO17" s="123">
        <v>384759</v>
      </c>
      <c r="AP17"/>
      <c r="AQ17" s="123">
        <v>1714555</v>
      </c>
      <c r="AR17" s="123">
        <v>1698873</v>
      </c>
      <c r="AS17" s="123">
        <v>1484764</v>
      </c>
      <c r="AT17" s="123">
        <v>1442301</v>
      </c>
      <c r="AU17" s="123">
        <v>1508716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 16362:16362" s="96" customFormat="1" x14ac:dyDescent="0.35">
      <c r="B18" s="122" t="s">
        <v>230</v>
      </c>
      <c r="E18" s="813">
        <v>-722</v>
      </c>
      <c r="G18" s="738">
        <v>-766.6</v>
      </c>
      <c r="H18" s="738">
        <v>-716.5</v>
      </c>
      <c r="I18" s="471">
        <v>-629400000</v>
      </c>
      <c r="J18" s="471">
        <v>-546884865.96953261</v>
      </c>
      <c r="K18" s="471">
        <v>-621592151.05245697</v>
      </c>
      <c r="L18" s="471">
        <v>-648982039.38109398</v>
      </c>
      <c r="M18" s="471">
        <v>-382790699.852171</v>
      </c>
      <c r="N18" s="764"/>
      <c r="Q18" s="122" t="s">
        <v>593</v>
      </c>
      <c r="R18" s="93"/>
      <c r="S18" s="127">
        <v>11607</v>
      </c>
      <c r="T18" s="127">
        <v>19059</v>
      </c>
      <c r="U18" s="127">
        <v>15869</v>
      </c>
      <c r="V18" s="229">
        <v>14949</v>
      </c>
      <c r="W18" s="127">
        <v>9185</v>
      </c>
      <c r="X18" s="127">
        <v>12733</v>
      </c>
      <c r="Y18" s="127">
        <v>7438</v>
      </c>
      <c r="Z18" s="127">
        <v>10985</v>
      </c>
      <c r="AA18" s="123">
        <v>8858</v>
      </c>
      <c r="AB18" s="123">
        <v>12673</v>
      </c>
      <c r="AC18" s="123">
        <v>13386</v>
      </c>
      <c r="AD18" s="123">
        <v>21838</v>
      </c>
      <c r="AE18" s="123">
        <v>11563</v>
      </c>
      <c r="AF18" s="123">
        <v>14727</v>
      </c>
      <c r="AG18" s="123">
        <v>12786</v>
      </c>
      <c r="AH18" s="123">
        <v>16418</v>
      </c>
      <c r="AI18" s="123">
        <v>13056</v>
      </c>
      <c r="AJ18" s="123">
        <v>14382</v>
      </c>
      <c r="AK18" s="123">
        <v>13936</v>
      </c>
      <c r="AL18" s="123">
        <v>16206</v>
      </c>
      <c r="AM18" s="123">
        <v>13260</v>
      </c>
      <c r="AN18" s="123">
        <v>14140.996896568602</v>
      </c>
      <c r="AO18" s="123">
        <v>13857</v>
      </c>
      <c r="AP18"/>
      <c r="AQ18" s="123">
        <v>61484</v>
      </c>
      <c r="AR18" s="123">
        <v>43955</v>
      </c>
      <c r="AS18" s="123">
        <v>53854</v>
      </c>
      <c r="AT18" s="123">
        <v>55494</v>
      </c>
      <c r="AU18" s="123">
        <v>57580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 16362:16362" s="96" customFormat="1" x14ac:dyDescent="0.35">
      <c r="B19" s="89" t="s">
        <v>231</v>
      </c>
      <c r="E19" s="812">
        <v>-208.8</v>
      </c>
      <c r="G19" s="737">
        <v>-186.4</v>
      </c>
      <c r="H19" s="737">
        <v>143.4</v>
      </c>
      <c r="I19" s="470">
        <v>277600000</v>
      </c>
      <c r="J19" s="470">
        <f t="shared" ref="J19:M19" si="2">SUM(J17:J18)</f>
        <v>153418275.71995676</v>
      </c>
      <c r="K19" s="470">
        <f t="shared" si="2"/>
        <v>-132070669.62186682</v>
      </c>
      <c r="L19" s="470">
        <f t="shared" si="2"/>
        <v>55910286.748068333</v>
      </c>
      <c r="M19" s="470">
        <f t="shared" si="2"/>
        <v>120927295.26406997</v>
      </c>
      <c r="N19" s="764"/>
      <c r="Q19" s="122" t="s">
        <v>594</v>
      </c>
      <c r="R19" s="93"/>
      <c r="S19" s="127">
        <v>17601</v>
      </c>
      <c r="T19" s="127">
        <v>80499</v>
      </c>
      <c r="U19" s="127">
        <v>21973</v>
      </c>
      <c r="V19" s="127">
        <v>15597</v>
      </c>
      <c r="W19" s="127">
        <v>8622</v>
      </c>
      <c r="X19" s="127">
        <v>7243</v>
      </c>
      <c r="Y19" s="127">
        <v>10775</v>
      </c>
      <c r="Z19" s="127">
        <v>11563</v>
      </c>
      <c r="AA19" s="123">
        <v>6502</v>
      </c>
      <c r="AB19" s="123">
        <v>5893</v>
      </c>
      <c r="AC19" s="123">
        <v>6697</v>
      </c>
      <c r="AD19" s="123">
        <v>6562</v>
      </c>
      <c r="AE19" s="123">
        <v>8336</v>
      </c>
      <c r="AF19" s="123">
        <v>3580</v>
      </c>
      <c r="AG19" s="123">
        <v>5425</v>
      </c>
      <c r="AH19" s="123">
        <v>4725</v>
      </c>
      <c r="AI19" s="123">
        <v>7396</v>
      </c>
      <c r="AJ19" s="123">
        <v>5594</v>
      </c>
      <c r="AK19" s="123">
        <v>7877</v>
      </c>
      <c r="AL19" s="123">
        <v>18265</v>
      </c>
      <c r="AM19" s="123">
        <v>7802</v>
      </c>
      <c r="AN19" s="123">
        <v>7812.8921399999981</v>
      </c>
      <c r="AO19" s="123">
        <v>8688</v>
      </c>
      <c r="AP19"/>
      <c r="AQ19" s="123">
        <v>135670</v>
      </c>
      <c r="AR19" s="123">
        <v>38203</v>
      </c>
      <c r="AS19" s="123">
        <v>25654</v>
      </c>
      <c r="AT19" s="123">
        <v>22066</v>
      </c>
      <c r="AU19" s="123">
        <v>39132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 16362:16362" s="96" customFormat="1" x14ac:dyDescent="0.35">
      <c r="B20" s="122" t="s">
        <v>232</v>
      </c>
      <c r="E20" s="814">
        <v>-60.3</v>
      </c>
      <c r="G20" s="735">
        <v>-82.2</v>
      </c>
      <c r="H20" s="735">
        <v>-71.599999999999994</v>
      </c>
      <c r="I20" s="469">
        <v>-42000000</v>
      </c>
      <c r="J20" s="469">
        <v>-37788272.523992494</v>
      </c>
      <c r="K20" s="469">
        <v>-22314136.51696787</v>
      </c>
      <c r="L20" s="469">
        <v>-51673588.970000006</v>
      </c>
      <c r="M20" s="469">
        <v>-28287919.569999993</v>
      </c>
      <c r="N20" s="764"/>
      <c r="Q20" s="122" t="s">
        <v>595</v>
      </c>
      <c r="R20" s="93"/>
      <c r="S20" s="221">
        <v>8488</v>
      </c>
      <c r="T20" s="221">
        <v>9698</v>
      </c>
      <c r="U20" s="221">
        <v>18683</v>
      </c>
      <c r="V20" s="221">
        <v>23312</v>
      </c>
      <c r="W20" s="221">
        <v>8467</v>
      </c>
      <c r="X20" s="221">
        <v>6176</v>
      </c>
      <c r="Y20" s="221">
        <v>6557</v>
      </c>
      <c r="Z20" s="221">
        <v>4522</v>
      </c>
      <c r="AA20" s="221">
        <v>9877</v>
      </c>
      <c r="AB20" s="221">
        <v>7956</v>
      </c>
      <c r="AC20" s="221">
        <v>3650</v>
      </c>
      <c r="AD20" s="221">
        <v>33718</v>
      </c>
      <c r="AE20" s="221">
        <v>12144</v>
      </c>
      <c r="AF20" s="221">
        <v>70695</v>
      </c>
      <c r="AG20" s="221">
        <v>5659</v>
      </c>
      <c r="AH20" s="221">
        <v>29074</v>
      </c>
      <c r="AI20" s="221">
        <v>8588</v>
      </c>
      <c r="AJ20" s="221">
        <v>10186</v>
      </c>
      <c r="AK20" s="221">
        <v>22050</v>
      </c>
      <c r="AL20" s="221">
        <v>26303</v>
      </c>
      <c r="AM20" s="221">
        <v>9547</v>
      </c>
      <c r="AN20" s="221">
        <v>7921.2977859874009</v>
      </c>
      <c r="AO20" s="221">
        <v>9388</v>
      </c>
      <c r="AP20"/>
      <c r="AQ20" s="221">
        <v>60181</v>
      </c>
      <c r="AR20" s="221">
        <v>39039</v>
      </c>
      <c r="AS20" s="221">
        <v>48217</v>
      </c>
      <c r="AT20" s="221">
        <v>117572</v>
      </c>
      <c r="AU20" s="221">
        <v>67127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 16362:16362" ht="25" x14ac:dyDescent="0.35">
      <c r="B21" s="122" t="s">
        <v>237</v>
      </c>
      <c r="E21" s="810">
        <v>4.7</v>
      </c>
      <c r="G21" s="736">
        <v>1.7</v>
      </c>
      <c r="H21" s="736">
        <v>1.7</v>
      </c>
      <c r="I21" s="468">
        <v>3700000</v>
      </c>
      <c r="J21" s="468">
        <v>805989.99791866285</v>
      </c>
      <c r="K21" s="468">
        <v>3460758.3557259999</v>
      </c>
      <c r="L21" s="468">
        <v>4416171.66</v>
      </c>
      <c r="M21" s="468">
        <v>881343.95999999985</v>
      </c>
      <c r="N21" s="764"/>
      <c r="Q21" s="46"/>
      <c r="R21" s="47"/>
      <c r="S21" s="50"/>
      <c r="T21" s="50"/>
      <c r="U21" s="50"/>
      <c r="V21" s="50"/>
      <c r="W21" s="50"/>
      <c r="X21" s="50"/>
      <c r="Y21" s="50"/>
      <c r="Z21" s="50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Q21" s="50"/>
      <c r="AR21" s="50"/>
      <c r="AS21" s="50"/>
      <c r="AT21" s="78"/>
      <c r="AU21" s="78"/>
    </row>
    <row r="22" spans="2:127 16362:16362" ht="25" x14ac:dyDescent="0.35">
      <c r="B22" s="122" t="s">
        <v>238</v>
      </c>
      <c r="E22" s="739"/>
      <c r="G22" s="739" t="s">
        <v>1</v>
      </c>
      <c r="H22" s="739" t="s">
        <v>1</v>
      </c>
      <c r="I22" s="472">
        <v>4500000</v>
      </c>
      <c r="J22" s="472">
        <v>0</v>
      </c>
      <c r="K22" s="472">
        <v>0</v>
      </c>
      <c r="L22" s="472">
        <v>1864951.92</v>
      </c>
      <c r="M22" s="472">
        <v>0</v>
      </c>
      <c r="N22" s="764"/>
      <c r="Q22" s="89" t="s">
        <v>596</v>
      </c>
      <c r="R22" s="91"/>
      <c r="S22" s="92">
        <f t="shared" ref="S22:AA22" si="3">SUM(S13:S20)</f>
        <v>1035282</v>
      </c>
      <c r="T22" s="92">
        <f t="shared" si="3"/>
        <v>1129605</v>
      </c>
      <c r="U22" s="92">
        <f t="shared" si="3"/>
        <v>1335965</v>
      </c>
      <c r="V22" s="92">
        <f t="shared" si="3"/>
        <v>1186424</v>
      </c>
      <c r="W22" s="92">
        <f t="shared" si="3"/>
        <v>970009</v>
      </c>
      <c r="X22" s="92">
        <f t="shared" si="3"/>
        <v>960867</v>
      </c>
      <c r="Y22" s="92">
        <f t="shared" si="3"/>
        <v>956245</v>
      </c>
      <c r="Z22" s="92">
        <f t="shared" si="3"/>
        <v>1292907</v>
      </c>
      <c r="AA22" s="92">
        <f t="shared" si="3"/>
        <v>866206</v>
      </c>
      <c r="AB22" s="92">
        <f>SUM(AB13:AB20)</f>
        <v>1023132</v>
      </c>
      <c r="AC22" s="92">
        <f t="shared" ref="AC22:AG22" si="4">SUM(AC13:AC20)</f>
        <v>1118752</v>
      </c>
      <c r="AD22" s="92">
        <f t="shared" si="4"/>
        <v>1479990</v>
      </c>
      <c r="AE22" s="92">
        <f t="shared" si="4"/>
        <v>1096162</v>
      </c>
      <c r="AF22" s="92">
        <f t="shared" si="4"/>
        <v>1220990</v>
      </c>
      <c r="AG22" s="92">
        <f t="shared" si="4"/>
        <v>1082886</v>
      </c>
      <c r="AH22" s="92">
        <v>1143302</v>
      </c>
      <c r="AI22" s="92">
        <v>1097025</v>
      </c>
      <c r="AJ22" s="92">
        <f>SUM(AJ13:AJ20)</f>
        <v>1124967</v>
      </c>
      <c r="AK22" s="92">
        <f>SUM(AK13:AK20)</f>
        <v>1135833</v>
      </c>
      <c r="AL22" s="92">
        <v>1225786</v>
      </c>
      <c r="AM22" s="92">
        <f>SUM(AM13:AM20)</f>
        <v>1152620</v>
      </c>
      <c r="AN22" s="92">
        <v>1223304.7538285288</v>
      </c>
      <c r="AO22" s="92">
        <v>1187622</v>
      </c>
      <c r="AQ22" s="92">
        <v>4687276</v>
      </c>
      <c r="AR22" s="92">
        <v>4153408</v>
      </c>
      <c r="AS22" s="92">
        <f>SUM(AS13:AS20)</f>
        <v>4498222</v>
      </c>
      <c r="AT22" s="92">
        <f>SUM(AT13:AT20)</f>
        <v>4543340</v>
      </c>
      <c r="AU22" s="92">
        <v>4583611</v>
      </c>
    </row>
    <row r="23" spans="2:127 16362:16362" x14ac:dyDescent="0.35">
      <c r="B23" s="89" t="s">
        <v>235</v>
      </c>
      <c r="E23" s="815">
        <v>-264.39999999999998</v>
      </c>
      <c r="G23" s="737">
        <v>-266.89999999999998</v>
      </c>
      <c r="H23" s="737">
        <v>73.5</v>
      </c>
      <c r="I23" s="470">
        <v>243800000</v>
      </c>
      <c r="J23" s="470">
        <f t="shared" ref="J23:M23" si="5">SUM(J19:J22)</f>
        <v>116435993.19388293</v>
      </c>
      <c r="K23" s="470">
        <f t="shared" si="5"/>
        <v>-150924047.78310868</v>
      </c>
      <c r="L23" s="470">
        <f t="shared" si="5"/>
        <v>10517821.358068326</v>
      </c>
      <c r="M23" s="470">
        <f t="shared" si="5"/>
        <v>93520719.654069975</v>
      </c>
      <c r="N23" s="764"/>
      <c r="Q23" s="46"/>
      <c r="R23" s="47"/>
      <c r="S23" s="51"/>
      <c r="T23" s="51"/>
      <c r="U23" s="51"/>
      <c r="V23" s="51"/>
      <c r="W23" s="51"/>
      <c r="X23" s="51"/>
      <c r="Y23" s="51"/>
      <c r="Z23" s="51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Q23" s="51"/>
      <c r="AR23" s="256"/>
      <c r="AS23" s="51"/>
      <c r="AT23" s="95"/>
      <c r="AU23" s="95"/>
    </row>
    <row r="24" spans="2:127 16362:16362" s="96" customFormat="1" x14ac:dyDescent="0.35">
      <c r="B24" s="122" t="s">
        <v>234</v>
      </c>
      <c r="E24" s="739">
        <v>39.1</v>
      </c>
      <c r="G24" s="739">
        <v>42.6</v>
      </c>
      <c r="H24" s="739">
        <v>-37.5</v>
      </c>
      <c r="I24" s="472">
        <v>-59900000</v>
      </c>
      <c r="J24" s="472">
        <v>-34760239.748989157</v>
      </c>
      <c r="K24" s="472">
        <v>17151623.084871698</v>
      </c>
      <c r="L24" s="472">
        <v>19562065.183294602</v>
      </c>
      <c r="M24" s="472">
        <v>-15239002.7195221</v>
      </c>
      <c r="N24" s="764"/>
      <c r="O24" s="56"/>
      <c r="Q24" s="89" t="s">
        <v>44</v>
      </c>
      <c r="R24" s="93"/>
      <c r="S24" s="258">
        <f t="shared" ref="S24:AA24" si="6">S13+S26</f>
        <v>106324</v>
      </c>
      <c r="T24" s="258">
        <f t="shared" si="6"/>
        <v>205978</v>
      </c>
      <c r="U24" s="258">
        <f t="shared" si="6"/>
        <v>-15080</v>
      </c>
      <c r="V24" s="258">
        <f t="shared" si="6"/>
        <v>201808</v>
      </c>
      <c r="W24" s="258">
        <f t="shared" si="6"/>
        <v>159289</v>
      </c>
      <c r="X24" s="258">
        <f t="shared" si="6"/>
        <v>191203</v>
      </c>
      <c r="Y24" s="258">
        <f t="shared" si="6"/>
        <v>203326</v>
      </c>
      <c r="Z24" s="258">
        <f t="shared" si="6"/>
        <v>-109544</v>
      </c>
      <c r="AA24" s="258">
        <f t="shared" si="6"/>
        <v>134766</v>
      </c>
      <c r="AB24" s="258">
        <f>AB13+AB26</f>
        <v>256671</v>
      </c>
      <c r="AC24" s="258">
        <f t="shared" ref="AC24:AH24" si="7">AC13+AC26</f>
        <v>208425</v>
      </c>
      <c r="AD24" s="258">
        <f t="shared" si="7"/>
        <v>135074</v>
      </c>
      <c r="AE24" s="258">
        <f t="shared" si="7"/>
        <v>80551</v>
      </c>
      <c r="AF24" s="258">
        <f t="shared" si="7"/>
        <v>49444</v>
      </c>
      <c r="AG24" s="258">
        <f t="shared" si="7"/>
        <v>154031</v>
      </c>
      <c r="AH24" s="258">
        <f t="shared" si="7"/>
        <v>205495</v>
      </c>
      <c r="AI24" s="258">
        <v>147017</v>
      </c>
      <c r="AJ24" s="258">
        <f>AJ11-AJ22+AJ13</f>
        <v>185764</v>
      </c>
      <c r="AK24" s="258">
        <f>AK11-AK22+AK13</f>
        <v>198665</v>
      </c>
      <c r="AL24" s="258">
        <v>170439</v>
      </c>
      <c r="AM24" s="258">
        <f>AM11-AM22+AM13</f>
        <v>200271</v>
      </c>
      <c r="AN24" s="258">
        <v>222319.04882296681</v>
      </c>
      <c r="AO24" s="258">
        <v>279024</v>
      </c>
      <c r="AP24"/>
      <c r="AQ24" s="94">
        <v>499030</v>
      </c>
      <c r="AR24" s="94">
        <v>503718</v>
      </c>
      <c r="AS24" s="258">
        <f>AS26+AS13</f>
        <v>704893</v>
      </c>
      <c r="AT24" s="258">
        <f>AT26+AT13</f>
        <v>489521</v>
      </c>
      <c r="AU24" s="258">
        <v>701885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XEH24" s="95"/>
    </row>
    <row r="25" spans="2:127 16362:16362" x14ac:dyDescent="0.35">
      <c r="B25" s="89" t="s">
        <v>233</v>
      </c>
      <c r="E25" s="815">
        <v>-225.3</v>
      </c>
      <c r="G25" s="737">
        <v>-224.3</v>
      </c>
      <c r="H25" s="737">
        <v>36</v>
      </c>
      <c r="I25" s="473">
        <v>183900000</v>
      </c>
      <c r="J25" s="473">
        <f t="shared" ref="J25" si="8">SUM(J23:J24)</f>
        <v>81675753.444893777</v>
      </c>
      <c r="K25" s="473">
        <f>SUM(K23:K24)</f>
        <v>-133772424.69823699</v>
      </c>
      <c r="L25" s="473">
        <f t="shared" ref="L25:M25" si="9">SUM(L23:L24)</f>
        <v>30079886.541362926</v>
      </c>
      <c r="M25" s="473">
        <f t="shared" si="9"/>
        <v>78281716.934547871</v>
      </c>
      <c r="N25" s="764"/>
      <c r="O25" s="96"/>
      <c r="Q25" s="42"/>
      <c r="R25" s="47"/>
      <c r="S25" s="54"/>
      <c r="T25" s="54"/>
      <c r="U25" s="54"/>
      <c r="V25" s="54"/>
      <c r="W25" s="54"/>
      <c r="X25" s="54"/>
      <c r="Y25" s="54"/>
      <c r="Z25" s="5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Q25" s="54"/>
      <c r="AR25" s="54"/>
      <c r="AS25" s="54"/>
      <c r="AT25" s="94"/>
      <c r="AU25" s="94"/>
      <c r="XEH25" s="51"/>
    </row>
    <row r="26" spans="2:127 16362:16362" s="96" customFormat="1" x14ac:dyDescent="0.35">
      <c r="B26" s="40"/>
      <c r="E26" s="740"/>
      <c r="G26" s="740"/>
      <c r="H26" s="740"/>
      <c r="I26" s="474"/>
      <c r="J26" s="474"/>
      <c r="K26" s="474"/>
      <c r="L26" s="474"/>
      <c r="M26" s="474"/>
      <c r="N26" s="764"/>
      <c r="Q26" s="89" t="s">
        <v>597</v>
      </c>
      <c r="R26" s="91"/>
      <c r="S26" s="97">
        <v>16039</v>
      </c>
      <c r="T26" s="97">
        <v>110304</v>
      </c>
      <c r="U26" s="98">
        <v>-109421</v>
      </c>
      <c r="V26" s="98">
        <v>93263</v>
      </c>
      <c r="W26" s="98">
        <v>68469</v>
      </c>
      <c r="X26" s="98">
        <v>100483</v>
      </c>
      <c r="Y26" s="99">
        <v>112807</v>
      </c>
      <c r="Z26" s="98">
        <v>-204685</v>
      </c>
      <c r="AA26" s="99">
        <v>32370</v>
      </c>
      <c r="AB26" s="99">
        <f>AB11-AB22</f>
        <v>148465</v>
      </c>
      <c r="AC26" s="99">
        <f t="shared" ref="AC26:AI26" si="10">AC11-AC22</f>
        <v>88114</v>
      </c>
      <c r="AD26" s="99">
        <f t="shared" si="10"/>
        <v>-195289</v>
      </c>
      <c r="AE26" s="99">
        <f t="shared" si="10"/>
        <v>-61808</v>
      </c>
      <c r="AF26" s="99">
        <f t="shared" si="10"/>
        <v>-132335</v>
      </c>
      <c r="AG26" s="99">
        <f t="shared" si="10"/>
        <v>7879</v>
      </c>
      <c r="AH26" s="99">
        <f t="shared" si="10"/>
        <v>54193</v>
      </c>
      <c r="AI26" s="99">
        <f t="shared" si="10"/>
        <v>3176</v>
      </c>
      <c r="AJ26" s="94">
        <f>AJ11-AJ22</f>
        <v>42245</v>
      </c>
      <c r="AK26" s="94">
        <f>AK11-AK22</f>
        <v>57053</v>
      </c>
      <c r="AL26" s="94">
        <v>52526</v>
      </c>
      <c r="AM26" s="94">
        <f>AM11-AM22</f>
        <v>63256</v>
      </c>
      <c r="AN26" s="94">
        <v>70693.903501471272</v>
      </c>
      <c r="AO26" s="94">
        <v>141762</v>
      </c>
      <c r="AP26"/>
      <c r="AQ26" s="99">
        <v>110185</v>
      </c>
      <c r="AR26" s="99">
        <v>120927</v>
      </c>
      <c r="AS26" s="94">
        <f>AS11-AS22</f>
        <v>55911</v>
      </c>
      <c r="AT26" s="94">
        <f>AT11-AT22</f>
        <v>-132071</v>
      </c>
      <c r="AU26" s="94">
        <v>155000</v>
      </c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 16362:16362" customFormat="1" x14ac:dyDescent="0.35">
      <c r="B27" s="89" t="s">
        <v>241</v>
      </c>
      <c r="C27" s="55"/>
      <c r="D27" s="55"/>
      <c r="E27" s="740"/>
      <c r="F27" s="55"/>
      <c r="G27" s="740"/>
      <c r="H27" s="740"/>
      <c r="I27" s="474"/>
      <c r="J27" s="474"/>
      <c r="K27" s="474"/>
      <c r="L27" s="474"/>
      <c r="M27" s="474"/>
      <c r="N27" s="764"/>
      <c r="O27" s="56"/>
      <c r="P27" s="56"/>
    </row>
    <row r="28" spans="2:127 16362:16362" s="96" customFormat="1" x14ac:dyDescent="0.35">
      <c r="B28" s="122" t="s">
        <v>242</v>
      </c>
      <c r="E28" s="810">
        <v>13.2</v>
      </c>
      <c r="G28" s="736">
        <v>-50.8</v>
      </c>
      <c r="H28" s="736">
        <v>9.9</v>
      </c>
      <c r="I28" s="468">
        <v>-23400000</v>
      </c>
      <c r="J28" s="468">
        <v>27865013.830000002</v>
      </c>
      <c r="K28" s="468">
        <v>-3919524.77</v>
      </c>
      <c r="L28" s="468">
        <v>3372772.2800000003</v>
      </c>
      <c r="M28" s="468">
        <v>-3157308.04</v>
      </c>
      <c r="N28" s="764"/>
      <c r="Q28" s="122" t="s">
        <v>598</v>
      </c>
      <c r="R28" s="93"/>
      <c r="S28" s="128">
        <v>10680</v>
      </c>
      <c r="T28" s="128">
        <v>8681</v>
      </c>
      <c r="U28" s="129">
        <v>6731</v>
      </c>
      <c r="V28" s="129">
        <v>8241</v>
      </c>
      <c r="W28" s="129">
        <v>6088</v>
      </c>
      <c r="X28" s="129">
        <v>5520</v>
      </c>
      <c r="Y28" s="129">
        <v>17312</v>
      </c>
      <c r="Z28" s="129">
        <v>4892</v>
      </c>
      <c r="AA28" s="129">
        <v>6682</v>
      </c>
      <c r="AB28" s="129">
        <v>2695</v>
      </c>
      <c r="AC28" s="129">
        <v>78</v>
      </c>
      <c r="AD28" s="129">
        <v>5268</v>
      </c>
      <c r="AE28" s="129">
        <v>390</v>
      </c>
      <c r="AF28" s="129">
        <v>384</v>
      </c>
      <c r="AG28" s="129">
        <v>237</v>
      </c>
      <c r="AH28" s="129">
        <v>37914</v>
      </c>
      <c r="AI28" s="129">
        <v>10087</v>
      </c>
      <c r="AJ28" s="129">
        <v>4153</v>
      </c>
      <c r="AK28" s="129">
        <v>915</v>
      </c>
      <c r="AL28" s="129">
        <v>5012</v>
      </c>
      <c r="AM28" s="129">
        <v>2683</v>
      </c>
      <c r="AN28" s="129">
        <v>7614.017770000004</v>
      </c>
      <c r="AO28" s="129">
        <v>3005</v>
      </c>
      <c r="AP28"/>
      <c r="AQ28" s="129">
        <v>34333</v>
      </c>
      <c r="AR28" s="129">
        <v>33812</v>
      </c>
      <c r="AS28" s="123">
        <v>14723</v>
      </c>
      <c r="AT28" s="129">
        <v>38925</v>
      </c>
      <c r="AU28" s="129">
        <v>20167</v>
      </c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 16362:16362" s="96" customFormat="1" x14ac:dyDescent="0.35">
      <c r="B29" s="122" t="s">
        <v>234</v>
      </c>
      <c r="E29" s="813">
        <v>-2.5</v>
      </c>
      <c r="G29" s="738">
        <v>9.6999999999999993</v>
      </c>
      <c r="H29" s="738">
        <v>-1.9</v>
      </c>
      <c r="I29" s="471">
        <v>4400000</v>
      </c>
      <c r="J29" s="471">
        <v>-5294352.6190999998</v>
      </c>
      <c r="K29" s="471">
        <v>744709.70629999996</v>
      </c>
      <c r="L29" s="471">
        <v>-640826.79319999996</v>
      </c>
      <c r="M29" s="471">
        <v>599888.52760000003</v>
      </c>
      <c r="N29" s="764"/>
      <c r="Q29" s="122" t="s">
        <v>599</v>
      </c>
      <c r="R29" s="93"/>
      <c r="S29" s="128">
        <v>18934</v>
      </c>
      <c r="T29" s="128">
        <v>22283</v>
      </c>
      <c r="U29" s="123">
        <v>-398</v>
      </c>
      <c r="V29" s="129">
        <v>3390</v>
      </c>
      <c r="W29" s="129">
        <v>10355</v>
      </c>
      <c r="X29" s="129">
        <v>6122</v>
      </c>
      <c r="Y29" s="129">
        <v>8597</v>
      </c>
      <c r="Z29" s="129">
        <v>12503</v>
      </c>
      <c r="AA29" s="129">
        <v>12987</v>
      </c>
      <c r="AB29" s="129">
        <v>13375</v>
      </c>
      <c r="AC29" s="129">
        <v>11530</v>
      </c>
      <c r="AD29" s="129">
        <v>36979</v>
      </c>
      <c r="AE29" s="129">
        <v>14559</v>
      </c>
      <c r="AF29" s="129">
        <v>23690</v>
      </c>
      <c r="AG29" s="129">
        <v>8302</v>
      </c>
      <c r="AH29" s="129">
        <v>15019</v>
      </c>
      <c r="AI29" s="129">
        <v>15184</v>
      </c>
      <c r="AJ29" s="129">
        <v>15309</v>
      </c>
      <c r="AK29" s="129">
        <v>14361</v>
      </c>
      <c r="AL29" s="129">
        <v>14686</v>
      </c>
      <c r="AM29" s="129">
        <v>13145</v>
      </c>
      <c r="AN29" s="129">
        <v>16246.280300000002</v>
      </c>
      <c r="AO29" s="129">
        <v>13308</v>
      </c>
      <c r="AP29"/>
      <c r="AQ29" s="129">
        <v>44209</v>
      </c>
      <c r="AR29" s="129">
        <v>62099</v>
      </c>
      <c r="AS29" s="129">
        <v>66397</v>
      </c>
      <c r="AT29" s="129">
        <v>61239</v>
      </c>
      <c r="AU29" s="129">
        <v>59540</v>
      </c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 16362:16362" s="96" customFormat="1" ht="37.5" x14ac:dyDescent="0.35">
      <c r="B30" s="122" t="s">
        <v>243</v>
      </c>
      <c r="E30" s="813">
        <v>37.700000000000003</v>
      </c>
      <c r="G30" s="738">
        <v>27.3</v>
      </c>
      <c r="H30" s="738">
        <v>1.7</v>
      </c>
      <c r="I30" s="471">
        <v>16500000</v>
      </c>
      <c r="J30" s="471">
        <v>-598072.66202954506</v>
      </c>
      <c r="K30" s="471">
        <v>28469965.285806052</v>
      </c>
      <c r="L30" s="471">
        <v>31500177</v>
      </c>
      <c r="M30" s="471">
        <v>0</v>
      </c>
      <c r="N30" s="764"/>
      <c r="Q30" s="122" t="s">
        <v>600</v>
      </c>
      <c r="R30" s="93"/>
      <c r="S30" s="123">
        <v>472</v>
      </c>
      <c r="T30" s="123">
        <v>-291</v>
      </c>
      <c r="U30" s="123">
        <v>449</v>
      </c>
      <c r="V30" s="123">
        <v>-14068</v>
      </c>
      <c r="W30" s="123">
        <v>9361</v>
      </c>
      <c r="X30" s="123">
        <v>-9796</v>
      </c>
      <c r="Y30" s="123">
        <v>401</v>
      </c>
      <c r="Z30" s="123">
        <v>915</v>
      </c>
      <c r="AA30" s="129">
        <v>-1157</v>
      </c>
      <c r="AB30" s="129">
        <v>4639</v>
      </c>
      <c r="AC30" s="129">
        <v>90</v>
      </c>
      <c r="AD30" s="129">
        <v>844</v>
      </c>
      <c r="AE30" s="129">
        <v>1364</v>
      </c>
      <c r="AF30" s="129">
        <v>638</v>
      </c>
      <c r="AG30" s="129">
        <v>595</v>
      </c>
      <c r="AH30" s="129">
        <v>864</v>
      </c>
      <c r="AI30" s="129">
        <v>2019</v>
      </c>
      <c r="AJ30" s="123">
        <v>-836</v>
      </c>
      <c r="AK30" s="123">
        <v>247</v>
      </c>
      <c r="AL30" s="123">
        <v>-624</v>
      </c>
      <c r="AM30" s="123">
        <v>-3071</v>
      </c>
      <c r="AN30" s="123">
        <v>1013.9833423470004</v>
      </c>
      <c r="AO30" s="123">
        <v>933</v>
      </c>
      <c r="AP30"/>
      <c r="AQ30" s="123">
        <v>-13438</v>
      </c>
      <c r="AR30" s="123">
        <v>881</v>
      </c>
      <c r="AS30" s="130">
        <v>4416</v>
      </c>
      <c r="AT30" s="129">
        <v>3461</v>
      </c>
      <c r="AU30" s="129">
        <v>806</v>
      </c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 16362:16362" s="96" customFormat="1" ht="25" x14ac:dyDescent="0.35">
      <c r="B31" s="89" t="s">
        <v>244</v>
      </c>
      <c r="E31" s="812">
        <v>48.4</v>
      </c>
      <c r="G31" s="737">
        <v>-13.8</v>
      </c>
      <c r="H31" s="737">
        <v>9.6999999999999993</v>
      </c>
      <c r="I31" s="473">
        <v>-2500000</v>
      </c>
      <c r="J31" s="473">
        <f t="shared" ref="J31:M31" si="11">SUM(J28:J30)</f>
        <v>21972588.548870455</v>
      </c>
      <c r="K31" s="473">
        <f t="shared" si="11"/>
        <v>25295150.222106054</v>
      </c>
      <c r="L31" s="473">
        <f t="shared" si="11"/>
        <v>34232122.4868</v>
      </c>
      <c r="M31" s="473">
        <f t="shared" si="11"/>
        <v>-2557419.5123999999</v>
      </c>
      <c r="N31" s="764"/>
      <c r="Q31" s="122" t="s">
        <v>601</v>
      </c>
      <c r="R31" s="93"/>
      <c r="S31" s="131">
        <v>0</v>
      </c>
      <c r="T31" s="131">
        <v>0</v>
      </c>
      <c r="U31" s="131">
        <v>0</v>
      </c>
      <c r="V31" s="132">
        <v>1661</v>
      </c>
      <c r="W31" s="131">
        <v>0</v>
      </c>
      <c r="X31" s="131">
        <v>0</v>
      </c>
      <c r="Y31" s="131">
        <v>0</v>
      </c>
      <c r="Z31" s="131">
        <v>0</v>
      </c>
      <c r="AA31" s="130">
        <v>1865</v>
      </c>
      <c r="AB31" s="131">
        <v>0</v>
      </c>
      <c r="AC31" s="131">
        <v>0</v>
      </c>
      <c r="AD31" s="131">
        <v>0</v>
      </c>
      <c r="AE31" s="131">
        <v>0</v>
      </c>
      <c r="AF31" s="131"/>
      <c r="AG31" s="131"/>
      <c r="AH31" s="131">
        <v>0</v>
      </c>
      <c r="AI31" s="131"/>
      <c r="AJ31" s="131"/>
      <c r="AK31" s="131"/>
      <c r="AL31" s="131"/>
      <c r="AM31" s="131"/>
      <c r="AN31" s="131"/>
      <c r="AO31" s="131"/>
      <c r="AP31"/>
      <c r="AQ31" s="129">
        <v>1661</v>
      </c>
      <c r="AR31" s="131" t="s">
        <v>1</v>
      </c>
      <c r="AS31" s="130">
        <v>1865</v>
      </c>
      <c r="AT31" s="131">
        <v>0</v>
      </c>
      <c r="AU31" s="131">
        <v>0</v>
      </c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 16362:16362" x14ac:dyDescent="0.35">
      <c r="B32" s="122" t="s">
        <v>245</v>
      </c>
      <c r="E32" s="810">
        <v>91</v>
      </c>
      <c r="G32" s="736">
        <v>-50.2</v>
      </c>
      <c r="H32" s="736">
        <v>-52.2</v>
      </c>
      <c r="I32" s="468">
        <v>-13200000</v>
      </c>
      <c r="J32" s="468">
        <v>-36824805.479232602</v>
      </c>
      <c r="K32" s="468">
        <v>21482409.263280001</v>
      </c>
      <c r="L32" s="468">
        <v>53217005.010000013</v>
      </c>
      <c r="M32" s="468">
        <v>-38077366.780000001</v>
      </c>
      <c r="N32" s="764"/>
      <c r="Q32" s="46"/>
      <c r="R32" s="47"/>
      <c r="S32" s="222"/>
      <c r="T32" s="222"/>
      <c r="U32" s="222"/>
      <c r="V32" s="222"/>
      <c r="W32" s="222"/>
      <c r="X32" s="222"/>
      <c r="Y32" s="222"/>
      <c r="Z32" s="222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Q32" s="222"/>
      <c r="AR32" s="222"/>
      <c r="AS32" s="222"/>
      <c r="AT32" s="223"/>
      <c r="AU32" s="223"/>
    </row>
    <row r="33" spans="2:127" x14ac:dyDescent="0.35">
      <c r="B33" s="122" t="s">
        <v>234</v>
      </c>
      <c r="E33" s="810">
        <v>-17.3</v>
      </c>
      <c r="G33" s="736">
        <v>9.5</v>
      </c>
      <c r="H33" s="736">
        <v>10</v>
      </c>
      <c r="I33" s="468">
        <v>2500000</v>
      </c>
      <c r="J33" s="468">
        <v>6996713.0410541948</v>
      </c>
      <c r="K33" s="468">
        <v>-4081659</v>
      </c>
      <c r="L33" s="468">
        <v>-10111231</v>
      </c>
      <c r="M33" s="468">
        <v>7234700</v>
      </c>
      <c r="N33" s="764"/>
      <c r="Q33" s="46"/>
      <c r="R33" s="47"/>
      <c r="S33" s="49"/>
      <c r="T33" s="49"/>
      <c r="U33" s="49"/>
      <c r="V33" s="49"/>
      <c r="W33" s="49"/>
      <c r="X33" s="49"/>
      <c r="Y33" s="49"/>
      <c r="Z33" s="4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Q33" s="49"/>
      <c r="AR33" s="49"/>
      <c r="AS33" s="49"/>
      <c r="AT33" s="79"/>
      <c r="AU33" s="79"/>
    </row>
    <row r="34" spans="2:127" x14ac:dyDescent="0.35">
      <c r="B34" s="122" t="s">
        <v>246</v>
      </c>
      <c r="E34" s="810" t="s">
        <v>1</v>
      </c>
      <c r="G34" s="739">
        <v>-0.7</v>
      </c>
      <c r="H34" s="739">
        <v>0.7</v>
      </c>
      <c r="I34" s="472"/>
      <c r="J34" s="472"/>
      <c r="K34" s="472"/>
      <c r="L34" s="472"/>
      <c r="M34" s="472"/>
      <c r="N34" s="764"/>
      <c r="Q34" s="46"/>
      <c r="R34" s="47"/>
      <c r="S34" s="49"/>
      <c r="T34" s="49"/>
      <c r="U34" s="49"/>
      <c r="V34" s="49"/>
      <c r="W34" s="49"/>
      <c r="X34" s="49"/>
      <c r="Y34" s="49"/>
      <c r="Z34" s="4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Q34" s="49"/>
      <c r="AR34" s="49"/>
      <c r="AS34" s="49"/>
      <c r="AT34" s="79"/>
      <c r="AU34" s="79"/>
    </row>
    <row r="35" spans="2:127" s="96" customFormat="1" ht="25" x14ac:dyDescent="0.35">
      <c r="B35" s="89" t="s">
        <v>247</v>
      </c>
      <c r="E35" s="816">
        <v>73.7</v>
      </c>
      <c r="G35" s="737">
        <v>-41.4</v>
      </c>
      <c r="H35" s="737">
        <v>-41.5</v>
      </c>
      <c r="I35" s="473">
        <v>-10700000</v>
      </c>
      <c r="J35" s="473">
        <f t="shared" ref="J35:M35" si="12">SUM(J32:J33)</f>
        <v>-29828092.438178405</v>
      </c>
      <c r="K35" s="473">
        <f t="shared" si="12"/>
        <v>17400750.263280001</v>
      </c>
      <c r="L35" s="473">
        <f t="shared" si="12"/>
        <v>43105774.010000013</v>
      </c>
      <c r="M35" s="473">
        <f t="shared" si="12"/>
        <v>-30842666.780000001</v>
      </c>
      <c r="N35" s="764"/>
      <c r="P35" s="56"/>
      <c r="Q35" s="89" t="s">
        <v>235</v>
      </c>
      <c r="R35" s="91"/>
      <c r="S35" s="98">
        <v>8257</v>
      </c>
      <c r="T35" s="98">
        <v>96411</v>
      </c>
      <c r="U35" s="98">
        <v>-101843</v>
      </c>
      <c r="V35" s="98">
        <v>85707</v>
      </c>
      <c r="W35" s="98">
        <v>73563</v>
      </c>
      <c r="X35" s="98">
        <v>90085</v>
      </c>
      <c r="Y35" s="98">
        <v>121923</v>
      </c>
      <c r="Z35" s="98">
        <v>-211381</v>
      </c>
      <c r="AA35" s="98">
        <v>26773</v>
      </c>
      <c r="AB35" s="98">
        <f>AB26+AB28-AB29+AB30</f>
        <v>142424</v>
      </c>
      <c r="AC35" s="98">
        <v>76752</v>
      </c>
      <c r="AD35" s="98">
        <v>-226156</v>
      </c>
      <c r="AE35" s="98">
        <v>-74613</v>
      </c>
      <c r="AF35" s="98">
        <v>-155003</v>
      </c>
      <c r="AG35" s="98">
        <v>409</v>
      </c>
      <c r="AH35" s="98">
        <v>77952</v>
      </c>
      <c r="AI35" s="98">
        <v>98</v>
      </c>
      <c r="AJ35" s="98">
        <f>AJ26+AJ28-AJ29+AJ30</f>
        <v>30253</v>
      </c>
      <c r="AK35" s="98">
        <f>AK26+AK28-AK29+AK30</f>
        <v>43854</v>
      </c>
      <c r="AL35" s="98">
        <v>42228</v>
      </c>
      <c r="AM35" s="98">
        <f>AM26+AM28-AM29+AM30</f>
        <v>49723</v>
      </c>
      <c r="AN35" s="98">
        <v>63075.624313818276</v>
      </c>
      <c r="AO35" s="98">
        <v>132392</v>
      </c>
      <c r="AP35"/>
      <c r="AQ35" s="98">
        <v>88532</v>
      </c>
      <c r="AR35" s="98">
        <v>93521</v>
      </c>
      <c r="AS35" s="98">
        <f>AS26+AS28-AS29+AS30+AS31</f>
        <v>10518</v>
      </c>
      <c r="AT35" s="98">
        <f>AT26+AT28-AT29+AT30+AT31</f>
        <v>-150924</v>
      </c>
      <c r="AU35" s="98">
        <v>116433</v>
      </c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2:127" x14ac:dyDescent="0.35">
      <c r="B36" s="89" t="s">
        <v>142</v>
      </c>
      <c r="E36" s="812">
        <v>122.1</v>
      </c>
      <c r="G36" s="741">
        <v>-55.2</v>
      </c>
      <c r="H36" s="741">
        <v>-31.8</v>
      </c>
      <c r="I36" s="475">
        <v>-13200000</v>
      </c>
      <c r="J36" s="475">
        <f t="shared" ref="J36:M36" si="13">J31+J35</f>
        <v>-7855503.8893079497</v>
      </c>
      <c r="K36" s="475">
        <f t="shared" si="13"/>
        <v>42695900.485386059</v>
      </c>
      <c r="L36" s="475">
        <f t="shared" si="13"/>
        <v>77337896.496800005</v>
      </c>
      <c r="M36" s="475">
        <f t="shared" si="13"/>
        <v>-33400086.292400002</v>
      </c>
      <c r="N36" s="764"/>
      <c r="Q36" s="42"/>
      <c r="R36" s="43"/>
      <c r="S36" s="52"/>
      <c r="T36" s="52"/>
      <c r="U36" s="52"/>
      <c r="V36" s="52"/>
      <c r="W36" s="52"/>
      <c r="X36" s="52"/>
      <c r="Y36" s="52"/>
      <c r="Z36" s="52"/>
      <c r="AA36" s="98"/>
      <c r="AB36" s="98"/>
      <c r="AC36" s="98"/>
      <c r="AD36" s="98"/>
      <c r="AE36" s="98"/>
      <c r="AF36" s="98"/>
      <c r="AG36" s="98"/>
      <c r="AH36" s="98">
        <v>0</v>
      </c>
      <c r="AI36" s="98"/>
      <c r="AJ36" s="98"/>
      <c r="AK36" s="98"/>
      <c r="AL36" s="98"/>
      <c r="AM36" s="98"/>
      <c r="AN36" s="98"/>
      <c r="AO36" s="98"/>
      <c r="AQ36" s="52"/>
      <c r="AR36" s="52"/>
      <c r="AS36" s="52"/>
      <c r="AT36" s="98"/>
      <c r="AU36" s="98"/>
    </row>
    <row r="37" spans="2:127" s="96" customFormat="1" x14ac:dyDescent="0.35">
      <c r="B37" s="89" t="s">
        <v>248</v>
      </c>
      <c r="E37" s="812">
        <v>-103.2</v>
      </c>
      <c r="G37" s="737">
        <v>-279.5</v>
      </c>
      <c r="H37" s="737">
        <v>4.2</v>
      </c>
      <c r="I37" s="470">
        <v>170700000</v>
      </c>
      <c r="J37" s="470">
        <f t="shared" ref="J37:M37" si="14">J25+J36</f>
        <v>73820249.555585831</v>
      </c>
      <c r="K37" s="470">
        <f t="shared" si="14"/>
        <v>-91076524.212850928</v>
      </c>
      <c r="L37" s="470">
        <f t="shared" si="14"/>
        <v>107417783.03816293</v>
      </c>
      <c r="M37" s="470">
        <f t="shared" si="14"/>
        <v>44881630.642147869</v>
      </c>
      <c r="N37" s="764"/>
      <c r="P37" s="56"/>
      <c r="Q37" s="122" t="s">
        <v>234</v>
      </c>
      <c r="R37" s="93"/>
      <c r="S37" s="221">
        <v>6814</v>
      </c>
      <c r="T37" s="221">
        <v>21088</v>
      </c>
      <c r="U37" s="221">
        <v>-20297</v>
      </c>
      <c r="V37" s="221">
        <v>15540</v>
      </c>
      <c r="W37" s="221">
        <v>16029</v>
      </c>
      <c r="X37" s="221">
        <v>19470</v>
      </c>
      <c r="Y37" s="221">
        <v>22684</v>
      </c>
      <c r="Z37" s="221">
        <v>-45278</v>
      </c>
      <c r="AA37" s="221">
        <v>4713</v>
      </c>
      <c r="AB37" s="221">
        <v>1964</v>
      </c>
      <c r="AC37" s="221">
        <v>12337</v>
      </c>
      <c r="AD37" s="221">
        <v>-37067</v>
      </c>
      <c r="AE37" s="221">
        <v>-8235</v>
      </c>
      <c r="AF37" s="221">
        <v>-26461</v>
      </c>
      <c r="AG37" s="221">
        <v>6069</v>
      </c>
      <c r="AH37" s="221">
        <v>11475</v>
      </c>
      <c r="AI37" s="221">
        <v>1532</v>
      </c>
      <c r="AJ37" s="221">
        <v>9457</v>
      </c>
      <c r="AK37" s="221">
        <v>11475</v>
      </c>
      <c r="AL37" s="221">
        <v>12296</v>
      </c>
      <c r="AM37" s="221">
        <v>14114</v>
      </c>
      <c r="AN37" s="221">
        <v>9130.8494229794596</v>
      </c>
      <c r="AO37" s="221">
        <v>27700</v>
      </c>
      <c r="AP37"/>
      <c r="AQ37" s="221">
        <v>23145</v>
      </c>
      <c r="AR37" s="221">
        <v>15239</v>
      </c>
      <c r="AS37" s="221">
        <v>-19563</v>
      </c>
      <c r="AT37" s="221">
        <v>-17152</v>
      </c>
      <c r="AU37" s="221">
        <v>34760</v>
      </c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2:127" x14ac:dyDescent="0.35">
      <c r="B38" s="466" t="s">
        <v>141</v>
      </c>
      <c r="E38" s="742"/>
      <c r="G38" s="742"/>
      <c r="H38" s="742"/>
      <c r="I38" s="476"/>
      <c r="J38" s="476" t="s">
        <v>141</v>
      </c>
      <c r="K38" s="476" t="s">
        <v>141</v>
      </c>
      <c r="L38" s="476" t="s">
        <v>141</v>
      </c>
      <c r="M38" s="476" t="s">
        <v>141</v>
      </c>
      <c r="N38" s="764"/>
      <c r="Q38" s="46"/>
      <c r="R38" s="47"/>
      <c r="S38" s="49"/>
      <c r="T38" s="49"/>
      <c r="U38" s="49"/>
      <c r="V38" s="49"/>
      <c r="W38" s="49"/>
      <c r="X38" s="49"/>
      <c r="Y38" s="49"/>
      <c r="Z38" s="49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Q38" s="49"/>
      <c r="AR38" s="49"/>
      <c r="AS38" s="49"/>
      <c r="AT38" s="127"/>
      <c r="AU38" s="127"/>
    </row>
    <row r="39" spans="2:127" x14ac:dyDescent="0.35">
      <c r="B39" s="89" t="s">
        <v>249</v>
      </c>
      <c r="E39" s="743"/>
      <c r="G39" s="743"/>
      <c r="H39" s="743"/>
      <c r="I39" s="477"/>
      <c r="J39" s="477"/>
      <c r="K39" s="477"/>
      <c r="L39" s="477"/>
      <c r="M39" s="477"/>
      <c r="N39" s="764"/>
      <c r="Q39" s="46"/>
      <c r="R39" s="47"/>
      <c r="S39" s="49"/>
      <c r="T39" s="49"/>
      <c r="U39" s="49"/>
      <c r="V39" s="49"/>
      <c r="W39" s="49"/>
      <c r="X39" s="49"/>
      <c r="Y39" s="49"/>
      <c r="Z39" s="49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Q39" s="49"/>
      <c r="AR39" s="49"/>
      <c r="AS39" s="49"/>
      <c r="AT39" s="127"/>
      <c r="AU39" s="127"/>
    </row>
    <row r="40" spans="2:127" s="96" customFormat="1" x14ac:dyDescent="0.35">
      <c r="B40" s="122" t="s">
        <v>250</v>
      </c>
      <c r="E40" s="810">
        <v>-225.3</v>
      </c>
      <c r="G40" s="738">
        <v>-224.3</v>
      </c>
      <c r="H40" s="738">
        <v>36</v>
      </c>
      <c r="I40" s="471">
        <v>183900000</v>
      </c>
      <c r="J40" s="471">
        <f t="shared" ref="J40:K40" si="15">J25</f>
        <v>81675753.444893777</v>
      </c>
      <c r="K40" s="471">
        <f t="shared" si="15"/>
        <v>-133772424.69823699</v>
      </c>
      <c r="L40" s="471">
        <v>30280038.925986465</v>
      </c>
      <c r="M40" s="471">
        <v>75983290.361068591</v>
      </c>
      <c r="N40" s="764"/>
      <c r="Q40" s="89" t="s">
        <v>233</v>
      </c>
      <c r="R40" s="91"/>
      <c r="S40" s="224">
        <v>1443</v>
      </c>
      <c r="T40" s="224">
        <v>75323</v>
      </c>
      <c r="U40" s="224">
        <v>-81546</v>
      </c>
      <c r="V40" s="224">
        <v>70167</v>
      </c>
      <c r="W40" s="224">
        <v>57534</v>
      </c>
      <c r="X40" s="224">
        <v>70615</v>
      </c>
      <c r="Y40" s="224">
        <v>99239</v>
      </c>
      <c r="Z40" s="224">
        <v>-166103</v>
      </c>
      <c r="AA40" s="224">
        <v>22060</v>
      </c>
      <c r="AB40" s="224">
        <f>AB35-AB37</f>
        <v>140460</v>
      </c>
      <c r="AC40" s="224">
        <v>64415</v>
      </c>
      <c r="AD40" s="224">
        <v>-189089</v>
      </c>
      <c r="AE40" s="224">
        <v>-66378</v>
      </c>
      <c r="AF40" s="224">
        <v>-128542</v>
      </c>
      <c r="AG40" s="224">
        <v>-5660</v>
      </c>
      <c r="AH40" s="224">
        <v>66477</v>
      </c>
      <c r="AI40" s="224">
        <v>-1434</v>
      </c>
      <c r="AJ40" s="224">
        <f>AJ35-AJ37</f>
        <v>20796</v>
      </c>
      <c r="AK40" s="224">
        <f>AK35-AK37</f>
        <v>32379</v>
      </c>
      <c r="AL40" s="224">
        <v>29932</v>
      </c>
      <c r="AM40" s="224">
        <f>AM35-AM37</f>
        <v>35609</v>
      </c>
      <c r="AN40" s="224">
        <v>53944.774890838817</v>
      </c>
      <c r="AO40" s="224">
        <v>104692</v>
      </c>
      <c r="AP40"/>
      <c r="AQ40" s="224">
        <v>65387</v>
      </c>
      <c r="AR40" s="224">
        <v>78282</v>
      </c>
      <c r="AS40" s="224">
        <f>AS35-AS37</f>
        <v>30081</v>
      </c>
      <c r="AT40" s="224">
        <f>AT35-AT37</f>
        <v>-133772</v>
      </c>
      <c r="AU40" s="224">
        <v>81673</v>
      </c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2:127" customFormat="1" x14ac:dyDescent="0.35">
      <c r="B41" s="122" t="s">
        <v>251</v>
      </c>
      <c r="E41" s="810" t="s">
        <v>1</v>
      </c>
      <c r="G41" s="738" t="s">
        <v>1</v>
      </c>
      <c r="H41" s="738">
        <v>0</v>
      </c>
      <c r="I41" s="471">
        <v>0</v>
      </c>
      <c r="J41" s="471">
        <v>0</v>
      </c>
      <c r="K41" s="471">
        <v>0</v>
      </c>
      <c r="L41" s="471">
        <v>-200152.38598646701</v>
      </c>
      <c r="M41" s="471">
        <v>2298427.0499999998</v>
      </c>
      <c r="N41" s="764"/>
    </row>
    <row r="42" spans="2:127" x14ac:dyDescent="0.35">
      <c r="B42" s="89" t="s">
        <v>252</v>
      </c>
      <c r="C42" s="292"/>
      <c r="D42" s="292"/>
      <c r="E42" s="743"/>
      <c r="F42" s="292"/>
      <c r="G42" s="743"/>
      <c r="H42" s="743"/>
      <c r="I42" s="477"/>
      <c r="J42" s="477"/>
      <c r="K42" s="477"/>
      <c r="L42" s="477"/>
      <c r="M42" s="477"/>
      <c r="N42" s="764"/>
      <c r="P42" s="292"/>
      <c r="Q42" s="292"/>
      <c r="S42" s="292"/>
      <c r="T42" s="292"/>
      <c r="U42" s="292"/>
      <c r="W42" s="389"/>
    </row>
    <row r="43" spans="2:127" ht="25" x14ac:dyDescent="0.35">
      <c r="B43" s="122" t="s">
        <v>253</v>
      </c>
      <c r="E43" s="810">
        <v>-103.2</v>
      </c>
      <c r="G43" s="736">
        <v>-279.5</v>
      </c>
      <c r="H43" s="736">
        <v>4.2</v>
      </c>
      <c r="I43" s="468">
        <v>170700000</v>
      </c>
      <c r="J43" s="468">
        <f t="shared" ref="J43:M43" si="16">J37</f>
        <v>73820249.555585831</v>
      </c>
      <c r="K43" s="468">
        <f t="shared" si="16"/>
        <v>-91076524.212850928</v>
      </c>
      <c r="L43" s="468">
        <f t="shared" si="16"/>
        <v>107417783.03816293</v>
      </c>
      <c r="M43" s="468">
        <f t="shared" si="16"/>
        <v>44881630.642147869</v>
      </c>
      <c r="N43" s="764"/>
      <c r="T43" s="71"/>
      <c r="W43" s="389"/>
    </row>
    <row r="44" spans="2:127" x14ac:dyDescent="0.35">
      <c r="B44" s="122" t="s">
        <v>251</v>
      </c>
      <c r="E44" s="810" t="s">
        <v>1</v>
      </c>
      <c r="G44" s="736" t="s">
        <v>1</v>
      </c>
      <c r="H44" s="736" t="s">
        <v>1</v>
      </c>
      <c r="I44" s="468">
        <v>0</v>
      </c>
      <c r="J44" s="468">
        <v>0</v>
      </c>
      <c r="K44" s="468">
        <v>0</v>
      </c>
      <c r="L44" s="468">
        <v>-143466.95853600118</v>
      </c>
      <c r="M44" s="468">
        <v>1123241.406984</v>
      </c>
      <c r="N44" s="764"/>
      <c r="S44" s="72"/>
      <c r="T44" s="72"/>
      <c r="U44" s="72"/>
    </row>
    <row r="45" spans="2:127" x14ac:dyDescent="0.35">
      <c r="B45" s="466"/>
      <c r="E45" s="742"/>
      <c r="G45" s="742"/>
      <c r="H45" s="742"/>
      <c r="I45" s="156"/>
      <c r="J45" s="156"/>
      <c r="K45" s="156"/>
      <c r="L45" s="156"/>
      <c r="M45" s="156"/>
      <c r="N45" s="764"/>
      <c r="T45" s="73"/>
    </row>
    <row r="46" spans="2:127" x14ac:dyDescent="0.35">
      <c r="B46" s="89" t="s">
        <v>236</v>
      </c>
      <c r="E46" s="741"/>
      <c r="G46" s="741"/>
      <c r="H46" s="741"/>
      <c r="I46" s="478"/>
      <c r="J46" s="478" t="s">
        <v>141</v>
      </c>
      <c r="K46" s="478" t="s">
        <v>141</v>
      </c>
      <c r="L46" s="478" t="s">
        <v>141</v>
      </c>
      <c r="M46" s="478" t="s">
        <v>141</v>
      </c>
      <c r="N46" s="764"/>
    </row>
    <row r="47" spans="2:127" x14ac:dyDescent="0.35">
      <c r="B47" s="122" t="s">
        <v>240</v>
      </c>
      <c r="E47" s="817" t="s">
        <v>690</v>
      </c>
      <c r="G47" s="745" t="s">
        <v>690</v>
      </c>
      <c r="H47" s="745">
        <v>44786917</v>
      </c>
      <c r="I47" s="141">
        <v>44786917</v>
      </c>
      <c r="J47" s="141">
        <v>44786917</v>
      </c>
      <c r="K47" s="141">
        <v>44786917</v>
      </c>
      <c r="L47" s="141">
        <v>44786917</v>
      </c>
      <c r="M47" s="141">
        <v>44786917</v>
      </c>
      <c r="N47" s="764"/>
      <c r="O47" s="292"/>
    </row>
    <row r="48" spans="2:127" x14ac:dyDescent="0.35">
      <c r="B48" s="122" t="s">
        <v>239</v>
      </c>
      <c r="E48" s="818">
        <v>-5.03</v>
      </c>
      <c r="G48" s="744">
        <v>-5.01</v>
      </c>
      <c r="H48" s="744">
        <v>0.8</v>
      </c>
      <c r="I48" s="479">
        <v>4.1100000000000003</v>
      </c>
      <c r="J48" s="479">
        <f t="shared" ref="J48:K48" si="17">J25/J47</f>
        <v>1.8236520599284336</v>
      </c>
      <c r="K48" s="479">
        <f t="shared" si="17"/>
        <v>-2.9868638803210543</v>
      </c>
      <c r="L48" s="479">
        <v>0.67</v>
      </c>
      <c r="M48" s="479">
        <v>1.6964010065562274</v>
      </c>
      <c r="N48" s="764"/>
    </row>
    <row r="49" spans="9:15" x14ac:dyDescent="0.35">
      <c r="I49" s="392"/>
      <c r="M49" s="392"/>
      <c r="O49" s="392"/>
    </row>
    <row r="50" spans="9:15" x14ac:dyDescent="0.35">
      <c r="I50" s="392"/>
      <c r="M50" s="392"/>
      <c r="O50" s="392"/>
    </row>
    <row r="51" spans="9:15" x14ac:dyDescent="0.35">
      <c r="I51" s="392"/>
      <c r="M51" s="392"/>
      <c r="O51" s="392"/>
    </row>
    <row r="52" spans="9:15" x14ac:dyDescent="0.35">
      <c r="I52" s="56"/>
    </row>
    <row r="53" spans="9:15" x14ac:dyDescent="0.35">
      <c r="I53" s="392"/>
      <c r="M53" s="392"/>
      <c r="O53" s="392"/>
    </row>
    <row r="54" spans="9:15" x14ac:dyDescent="0.35">
      <c r="I54" s="394"/>
      <c r="M54" s="394"/>
      <c r="O54" s="394"/>
    </row>
    <row r="58" spans="9:15" x14ac:dyDescent="0.35">
      <c r="I58" s="392"/>
      <c r="M58" s="392"/>
      <c r="O58" s="392"/>
    </row>
    <row r="60" spans="9:15" x14ac:dyDescent="0.35">
      <c r="I60" s="392"/>
      <c r="M60" s="392"/>
      <c r="O60" s="392"/>
    </row>
    <row r="69" spans="9:127" x14ac:dyDescent="0.35">
      <c r="N69" s="354"/>
      <c r="O69" s="354"/>
      <c r="P69" s="354"/>
      <c r="Q69" s="354"/>
    </row>
    <row r="72" spans="9:127" x14ac:dyDescent="0.35">
      <c r="I72" s="392"/>
      <c r="M72" s="392"/>
      <c r="O72" s="392"/>
    </row>
    <row r="77" spans="9:127" x14ac:dyDescent="0.35">
      <c r="I77" s="396"/>
      <c r="J77" s="395"/>
      <c r="K77" s="395"/>
      <c r="L77" s="395"/>
      <c r="M77" s="395"/>
      <c r="N77"/>
      <c r="O77"/>
      <c r="P77"/>
      <c r="Q77"/>
      <c r="S77"/>
      <c r="T77"/>
      <c r="U77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</row>
    <row r="78" spans="9:127" x14ac:dyDescent="0.35">
      <c r="I78" s="396"/>
      <c r="J78" s="395"/>
      <c r="K78" s="395"/>
      <c r="L78" s="395"/>
      <c r="M78" s="395"/>
      <c r="N78"/>
      <c r="O78"/>
      <c r="P78"/>
      <c r="Q78"/>
      <c r="S78"/>
      <c r="T78"/>
      <c r="U78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</row>
    <row r="79" spans="9:127" x14ac:dyDescent="0.35">
      <c r="I79" s="396"/>
      <c r="J79" s="395"/>
      <c r="K79" s="395"/>
      <c r="L79" s="395"/>
      <c r="M79" s="395"/>
      <c r="N79"/>
      <c r="O79"/>
      <c r="P79"/>
      <c r="Q79"/>
      <c r="S79"/>
      <c r="T79"/>
      <c r="U79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</row>
    <row r="80" spans="9:127" x14ac:dyDescent="0.35">
      <c r="I80" s="396"/>
      <c r="J80" s="395"/>
      <c r="K80" s="395"/>
      <c r="L80" s="395"/>
      <c r="M80" s="395"/>
      <c r="N80"/>
      <c r="O80"/>
      <c r="P80"/>
      <c r="Q80"/>
      <c r="S80"/>
      <c r="T80"/>
      <c r="U8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</row>
    <row r="81" spans="9:127" x14ac:dyDescent="0.35">
      <c r="I81" s="396"/>
      <c r="J81" s="395"/>
      <c r="K81" s="395"/>
      <c r="L81" s="395"/>
      <c r="M81" s="395"/>
      <c r="N81"/>
      <c r="O81"/>
      <c r="P81"/>
      <c r="Q81"/>
      <c r="S81"/>
      <c r="T81"/>
      <c r="U81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</row>
    <row r="82" spans="9:127" x14ac:dyDescent="0.35">
      <c r="I82" s="396"/>
      <c r="J82" s="395"/>
      <c r="K82" s="395"/>
      <c r="L82" s="395"/>
      <c r="M82" s="395"/>
      <c r="N82"/>
      <c r="O82"/>
      <c r="P82"/>
      <c r="Q82"/>
      <c r="S82"/>
      <c r="T82"/>
      <c r="U82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</row>
    <row r="86" spans="9:127" x14ac:dyDescent="0.35">
      <c r="M86" s="56">
        <v>1000</v>
      </c>
    </row>
  </sheetData>
  <mergeCells count="9">
    <mergeCell ref="AC5:AC6"/>
    <mergeCell ref="AB5:AB6"/>
    <mergeCell ref="Z5:Z6"/>
    <mergeCell ref="AA5:AA6"/>
    <mergeCell ref="P3:P4"/>
    <mergeCell ref="T5:T6"/>
    <mergeCell ref="S5:S6"/>
    <mergeCell ref="U5:U6"/>
    <mergeCell ref="Y5:Y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W133"/>
  <sheetViews>
    <sheetView showGridLines="0" topLeftCell="A52" zoomScale="80" zoomScaleNormal="80" zoomScaleSheetLayoutView="70" workbookViewId="0">
      <pane xSplit="2" topLeftCell="C1" activePane="topRight" state="frozen"/>
      <selection activeCell="AC12" sqref="AC12"/>
      <selection pane="topRight" activeCell="F44" sqref="F44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4" width="13.90625" customWidth="1"/>
    <col min="5" max="5" width="2" customWidth="1"/>
    <col min="6" max="10" width="14.7265625" customWidth="1"/>
    <col min="11" max="11" width="13.7265625" customWidth="1"/>
    <col min="12" max="18" width="13.453125" customWidth="1"/>
    <col min="22" max="22" width="15.81640625" customWidth="1"/>
    <col min="23" max="23" width="65.54296875" style="14" hidden="1" customWidth="1" outlineLevel="1"/>
    <col min="24" max="24" width="10.81640625" style="14" hidden="1" customWidth="1" outlineLevel="1"/>
    <col min="25" max="48" width="13.81640625" style="12" hidden="1" customWidth="1" outlineLevel="1"/>
    <col min="49" max="49" width="9.1796875" style="12" collapsed="1"/>
    <col min="50" max="16384" width="9.1796875" style="12"/>
  </cols>
  <sheetData>
    <row r="1" spans="1:48" x14ac:dyDescent="0.35">
      <c r="A1" s="80"/>
      <c r="B1" s="87" t="s">
        <v>254</v>
      </c>
      <c r="W1" s="87" t="s">
        <v>254</v>
      </c>
      <c r="X1" s="26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x14ac:dyDescent="0.35">
      <c r="X2" s="29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ht="14.5" customHeight="1" x14ac:dyDescent="0.35">
      <c r="B3" s="845"/>
      <c r="D3" s="847" t="s">
        <v>734</v>
      </c>
      <c r="F3" s="841" t="s">
        <v>692</v>
      </c>
      <c r="G3" s="841" t="s">
        <v>673</v>
      </c>
      <c r="H3" s="841" t="s">
        <v>664</v>
      </c>
      <c r="I3" s="841" t="s">
        <v>691</v>
      </c>
      <c r="J3" s="841" t="s">
        <v>645</v>
      </c>
      <c r="K3" s="841" t="s">
        <v>203</v>
      </c>
      <c r="L3" s="841" t="s">
        <v>202</v>
      </c>
      <c r="M3" s="841" t="s">
        <v>201</v>
      </c>
      <c r="N3" s="841" t="s">
        <v>200</v>
      </c>
      <c r="O3" s="841" t="s">
        <v>196</v>
      </c>
      <c r="P3" s="841" t="s">
        <v>192</v>
      </c>
      <c r="Q3" s="841" t="s">
        <v>188</v>
      </c>
      <c r="R3" s="841" t="s">
        <v>184</v>
      </c>
      <c r="V3" s="838" t="s">
        <v>220</v>
      </c>
      <c r="W3" s="838"/>
      <c r="X3" s="29"/>
      <c r="Y3" s="841" t="s">
        <v>636</v>
      </c>
      <c r="Z3" s="841" t="s">
        <v>408</v>
      </c>
      <c r="AA3" s="841" t="s">
        <v>412</v>
      </c>
      <c r="AB3" s="841" t="s">
        <v>396</v>
      </c>
      <c r="AC3" s="843" t="s">
        <v>637</v>
      </c>
      <c r="AD3" s="843" t="s">
        <v>410</v>
      </c>
      <c r="AE3" s="843" t="s">
        <v>413</v>
      </c>
      <c r="AF3" s="843" t="s">
        <v>416</v>
      </c>
      <c r="AG3" s="843" t="s">
        <v>638</v>
      </c>
      <c r="AH3" s="843" t="s">
        <v>185</v>
      </c>
      <c r="AI3" s="843" t="s">
        <v>426</v>
      </c>
      <c r="AJ3" s="843" t="s">
        <v>639</v>
      </c>
      <c r="AK3" s="843" t="s">
        <v>188</v>
      </c>
      <c r="AL3" s="843" t="s">
        <v>640</v>
      </c>
      <c r="AM3" s="843" t="s">
        <v>641</v>
      </c>
      <c r="AN3" s="843" t="s">
        <v>642</v>
      </c>
      <c r="AO3" s="843" t="s">
        <v>643</v>
      </c>
      <c r="AP3" s="843" t="s">
        <v>193</v>
      </c>
      <c r="AQ3" s="843" t="s">
        <v>194</v>
      </c>
      <c r="AR3" s="843" t="s">
        <v>195</v>
      </c>
      <c r="AS3" s="843" t="s">
        <v>196</v>
      </c>
      <c r="AT3" s="843" t="s">
        <v>197</v>
      </c>
      <c r="AU3" s="843" t="s">
        <v>198</v>
      </c>
      <c r="AV3" s="843" t="s">
        <v>199</v>
      </c>
    </row>
    <row r="4" spans="1:48" ht="15" thickBot="1" x14ac:dyDescent="0.4">
      <c r="B4" s="846"/>
      <c r="D4" s="848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V4" s="839"/>
      <c r="W4" s="839"/>
      <c r="X4" s="29"/>
      <c r="Y4" s="842"/>
      <c r="Z4" s="842"/>
      <c r="AA4" s="842"/>
      <c r="AB4" s="842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4"/>
    </row>
    <row r="5" spans="1:48" x14ac:dyDescent="0.35">
      <c r="B5" s="295"/>
      <c r="D5" s="805" t="s">
        <v>663</v>
      </c>
      <c r="F5" s="804" t="s">
        <v>663</v>
      </c>
      <c r="G5" s="772" t="s">
        <v>218</v>
      </c>
      <c r="H5" s="772" t="s">
        <v>218</v>
      </c>
      <c r="I5" s="772" t="s">
        <v>218</v>
      </c>
      <c r="J5" s="722" t="s">
        <v>218</v>
      </c>
      <c r="K5" s="722" t="s">
        <v>218</v>
      </c>
      <c r="L5" s="722" t="s">
        <v>218</v>
      </c>
      <c r="M5" s="722" t="s">
        <v>218</v>
      </c>
      <c r="N5" s="722" t="s">
        <v>218</v>
      </c>
      <c r="O5" s="722" t="s">
        <v>218</v>
      </c>
      <c r="P5" s="722" t="s">
        <v>218</v>
      </c>
      <c r="Q5" s="722" t="s">
        <v>218</v>
      </c>
      <c r="R5" s="722" t="s">
        <v>218</v>
      </c>
      <c r="W5" s="493"/>
      <c r="X5" s="29"/>
      <c r="Y5" s="489" t="s">
        <v>0</v>
      </c>
      <c r="Z5" s="489" t="s">
        <v>0</v>
      </c>
      <c r="AA5" s="489" t="s">
        <v>0</v>
      </c>
      <c r="AB5" s="489" t="s">
        <v>0</v>
      </c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</row>
    <row r="6" spans="1:48" x14ac:dyDescent="0.35">
      <c r="B6" s="100" t="s">
        <v>255</v>
      </c>
      <c r="W6" s="100" t="s">
        <v>2</v>
      </c>
      <c r="X6" s="29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x14ac:dyDescent="0.35">
      <c r="B7" s="29"/>
      <c r="W7" s="29"/>
      <c r="X7" s="29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S7" s="30"/>
      <c r="AT7" s="30"/>
      <c r="AU7" s="30"/>
      <c r="AV7" s="30"/>
    </row>
    <row r="8" spans="1:48" x14ac:dyDescent="0.35">
      <c r="B8" s="100" t="s">
        <v>256</v>
      </c>
      <c r="W8" s="100" t="s">
        <v>256</v>
      </c>
      <c r="X8" s="29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277"/>
      <c r="AR8" s="277"/>
      <c r="AS8" s="31"/>
      <c r="AT8" s="31"/>
      <c r="AU8" s="31"/>
      <c r="AV8" s="31"/>
    </row>
    <row r="9" spans="1:48" s="101" customFormat="1" ht="14" x14ac:dyDescent="0.3">
      <c r="B9" s="133" t="s">
        <v>257</v>
      </c>
      <c r="D9" s="505">
        <v>4241.6000000000004</v>
      </c>
      <c r="F9" s="505" t="s">
        <v>693</v>
      </c>
      <c r="G9" s="505" t="s">
        <v>675</v>
      </c>
      <c r="H9" s="505">
        <v>4327.2</v>
      </c>
      <c r="I9" s="505" t="s">
        <v>694</v>
      </c>
      <c r="J9" s="458">
        <v>4329.6000000000004</v>
      </c>
      <c r="K9" s="458">
        <v>4201.2</v>
      </c>
      <c r="L9" s="458">
        <v>4107.5</v>
      </c>
      <c r="M9" s="458">
        <v>3932.6</v>
      </c>
      <c r="N9" s="458">
        <v>3997</v>
      </c>
      <c r="O9" s="458">
        <v>3750.4</v>
      </c>
      <c r="P9" s="458">
        <v>3734.6</v>
      </c>
      <c r="Q9" s="458">
        <v>3750.9</v>
      </c>
      <c r="R9" s="458">
        <v>3229.5</v>
      </c>
      <c r="S9" s="765"/>
      <c r="W9" s="133" t="s">
        <v>603</v>
      </c>
      <c r="X9" s="133"/>
      <c r="Y9" s="277">
        <v>3807115</v>
      </c>
      <c r="Z9" s="277">
        <v>3802838.5027227621</v>
      </c>
      <c r="AA9" s="277">
        <v>3761935.6998939626</v>
      </c>
      <c r="AB9" s="277">
        <v>3855710.5351715107</v>
      </c>
      <c r="AC9" s="277">
        <v>3855446</v>
      </c>
      <c r="AD9" s="277">
        <v>3875639.6395300003</v>
      </c>
      <c r="AE9" s="277">
        <v>3926422</v>
      </c>
      <c r="AF9" s="277">
        <v>3986680.8597199996</v>
      </c>
      <c r="AG9" s="277" t="s">
        <v>48</v>
      </c>
      <c r="AH9" s="277">
        <v>4048892</v>
      </c>
      <c r="AI9" s="277">
        <v>4898646</v>
      </c>
      <c r="AJ9" s="277">
        <v>4857646</v>
      </c>
      <c r="AK9" s="277">
        <v>4719748</v>
      </c>
      <c r="AL9" s="277">
        <v>4763797</v>
      </c>
      <c r="AM9" s="277">
        <v>4727738</v>
      </c>
      <c r="AN9" s="277">
        <v>4723301</v>
      </c>
      <c r="AO9" s="277">
        <v>4700550</v>
      </c>
      <c r="AP9" s="277">
        <v>4594168</v>
      </c>
      <c r="AQ9" s="277">
        <v>4593454</v>
      </c>
      <c r="AR9" s="277">
        <v>4606836</v>
      </c>
      <c r="AS9" s="277">
        <v>4687982</v>
      </c>
      <c r="AT9" s="277">
        <v>4697034</v>
      </c>
      <c r="AU9" s="277">
        <v>4702942</v>
      </c>
      <c r="AV9" s="277">
        <v>4733717</v>
      </c>
    </row>
    <row r="10" spans="1:48" s="101" customFormat="1" ht="14" x14ac:dyDescent="0.3">
      <c r="B10" s="133" t="s">
        <v>258</v>
      </c>
      <c r="D10" s="505">
        <v>893.4</v>
      </c>
      <c r="F10" s="505">
        <v>875.6</v>
      </c>
      <c r="G10" s="505">
        <v>861.7</v>
      </c>
      <c r="H10" s="505">
        <v>884.7</v>
      </c>
      <c r="I10" s="505">
        <v>898.9</v>
      </c>
      <c r="J10" s="458">
        <v>872.4</v>
      </c>
      <c r="K10" s="458">
        <v>862.9</v>
      </c>
      <c r="L10" s="458">
        <v>857.1</v>
      </c>
      <c r="M10" s="458">
        <v>886.3</v>
      </c>
      <c r="N10" s="458">
        <v>949.9</v>
      </c>
      <c r="O10" s="458">
        <v>937.6</v>
      </c>
      <c r="P10" s="458">
        <v>966</v>
      </c>
      <c r="Q10" s="458">
        <v>968.8</v>
      </c>
      <c r="R10" s="458">
        <v>815.1</v>
      </c>
      <c r="S10" s="765"/>
      <c r="W10" s="133" t="s">
        <v>604</v>
      </c>
      <c r="X10" s="133"/>
      <c r="Y10" s="277">
        <v>64432</v>
      </c>
      <c r="Z10" s="277">
        <v>62299.484540000005</v>
      </c>
      <c r="AA10" s="277">
        <v>61425.098119999995</v>
      </c>
      <c r="AB10" s="277">
        <v>57113.425669999982</v>
      </c>
      <c r="AC10" s="277">
        <v>61395</v>
      </c>
      <c r="AD10" s="277">
        <v>59300.574269999983</v>
      </c>
      <c r="AE10" s="277">
        <v>58052</v>
      </c>
      <c r="AF10" s="277">
        <v>55054</v>
      </c>
      <c r="AG10" s="277" t="s">
        <v>49</v>
      </c>
      <c r="AH10" s="277">
        <v>56882</v>
      </c>
      <c r="AI10" s="277">
        <v>72084</v>
      </c>
      <c r="AJ10" s="277">
        <v>67519</v>
      </c>
      <c r="AK10" s="277">
        <v>66437</v>
      </c>
      <c r="AL10" s="277">
        <v>62495</v>
      </c>
      <c r="AM10" s="277">
        <v>60699</v>
      </c>
      <c r="AN10" s="277">
        <v>57421</v>
      </c>
      <c r="AO10" s="277">
        <v>55831</v>
      </c>
      <c r="AP10" s="277">
        <v>52066</v>
      </c>
      <c r="AQ10" s="277">
        <v>48034</v>
      </c>
      <c r="AR10" s="277">
        <v>44296</v>
      </c>
      <c r="AS10" s="277">
        <v>43927</v>
      </c>
      <c r="AT10" s="277">
        <v>41370</v>
      </c>
      <c r="AU10" s="277">
        <v>37081</v>
      </c>
      <c r="AV10" s="277">
        <v>32975</v>
      </c>
    </row>
    <row r="11" spans="1:48" s="101" customFormat="1" ht="14" x14ac:dyDescent="0.3">
      <c r="B11" s="133" t="s">
        <v>259</v>
      </c>
      <c r="D11" s="505">
        <v>1030.7</v>
      </c>
      <c r="F11" s="505" t="s">
        <v>695</v>
      </c>
      <c r="G11" s="505" t="s">
        <v>676</v>
      </c>
      <c r="H11" s="505">
        <v>1040</v>
      </c>
      <c r="I11" s="505" t="s">
        <v>696</v>
      </c>
      <c r="J11" s="458">
        <v>1078.8</v>
      </c>
      <c r="K11" s="458">
        <v>965.7</v>
      </c>
      <c r="L11" s="458">
        <v>969.1</v>
      </c>
      <c r="M11" s="458">
        <v>986.2</v>
      </c>
      <c r="N11" s="458">
        <v>0</v>
      </c>
      <c r="O11" s="458">
        <v>0</v>
      </c>
      <c r="P11" s="458">
        <v>0</v>
      </c>
      <c r="Q11" s="458">
        <v>0</v>
      </c>
      <c r="R11" s="458">
        <v>0</v>
      </c>
      <c r="S11" s="765"/>
      <c r="W11" s="133"/>
      <c r="X11" s="133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</row>
    <row r="12" spans="1:48" s="101" customFormat="1" ht="14" x14ac:dyDescent="0.3">
      <c r="B12" s="133" t="s">
        <v>260</v>
      </c>
      <c r="D12" s="505">
        <v>36.700000000000003</v>
      </c>
      <c r="F12" s="505">
        <v>42</v>
      </c>
      <c r="G12" s="505">
        <v>41.7</v>
      </c>
      <c r="H12" s="505">
        <v>41.4</v>
      </c>
      <c r="I12" s="505">
        <v>41.2</v>
      </c>
      <c r="J12" s="505">
        <v>40.4</v>
      </c>
      <c r="K12" s="458">
        <v>37.9</v>
      </c>
      <c r="L12" s="458">
        <v>46.5</v>
      </c>
      <c r="M12" s="458">
        <v>48.1</v>
      </c>
      <c r="N12" s="458">
        <v>47.3</v>
      </c>
      <c r="O12" s="458">
        <v>53.6</v>
      </c>
      <c r="P12" s="458">
        <v>58.2</v>
      </c>
      <c r="Q12" s="458">
        <v>57.2</v>
      </c>
      <c r="R12" s="458">
        <v>35.200000000000003</v>
      </c>
      <c r="S12" s="765"/>
      <c r="W12" s="133" t="s">
        <v>605</v>
      </c>
      <c r="X12" s="133"/>
      <c r="Y12" s="277">
        <v>1427</v>
      </c>
      <c r="Z12" s="277">
        <v>1414.57007</v>
      </c>
      <c r="AA12" s="277">
        <v>1401.7355600000001</v>
      </c>
      <c r="AB12" s="277">
        <v>1388.9010499999999</v>
      </c>
      <c r="AC12" s="277">
        <v>1415</v>
      </c>
      <c r="AD12" s="277">
        <v>1400.9153899999999</v>
      </c>
      <c r="AE12" s="277">
        <v>1388</v>
      </c>
      <c r="AF12" s="277">
        <v>1374.7714099999998</v>
      </c>
      <c r="AG12" s="277" t="s">
        <v>50</v>
      </c>
      <c r="AH12" s="277">
        <v>1349</v>
      </c>
      <c r="AI12" s="277">
        <v>1336</v>
      </c>
      <c r="AJ12" s="277">
        <v>1323</v>
      </c>
      <c r="AK12" s="277">
        <v>1309</v>
      </c>
      <c r="AL12" s="277">
        <v>1296</v>
      </c>
      <c r="AM12" s="277">
        <v>1284</v>
      </c>
      <c r="AN12" s="277">
        <v>1270</v>
      </c>
      <c r="AO12" s="277">
        <v>1257</v>
      </c>
      <c r="AP12" s="277">
        <v>1244</v>
      </c>
      <c r="AQ12" s="277">
        <v>1231</v>
      </c>
      <c r="AR12" s="277">
        <v>1218</v>
      </c>
      <c r="AS12" s="277">
        <v>1205</v>
      </c>
      <c r="AT12" s="277">
        <v>1192</v>
      </c>
      <c r="AU12" s="277">
        <v>1179</v>
      </c>
      <c r="AV12" s="277">
        <v>1166</v>
      </c>
    </row>
    <row r="13" spans="1:48" s="101" customFormat="1" ht="14" x14ac:dyDescent="0.3">
      <c r="B13" s="133" t="s">
        <v>261</v>
      </c>
      <c r="D13" s="505">
        <v>4.2</v>
      </c>
      <c r="F13" s="505">
        <v>3</v>
      </c>
      <c r="G13" s="505">
        <v>4.8</v>
      </c>
      <c r="H13" s="505">
        <v>4.0999999999999996</v>
      </c>
      <c r="I13" s="505">
        <v>3.5</v>
      </c>
      <c r="J13" s="458">
        <v>3</v>
      </c>
      <c r="K13" s="458">
        <v>1.8</v>
      </c>
      <c r="L13" s="458">
        <v>1.3</v>
      </c>
      <c r="M13" s="458">
        <v>0.9</v>
      </c>
      <c r="N13" s="458">
        <v>0.7</v>
      </c>
      <c r="O13" s="458">
        <v>1.8</v>
      </c>
      <c r="P13" s="458">
        <v>2.2000000000000002</v>
      </c>
      <c r="Q13" s="458">
        <v>5.0999999999999996</v>
      </c>
      <c r="R13" s="458">
        <v>0</v>
      </c>
      <c r="S13" s="765"/>
      <c r="W13" s="133" t="s">
        <v>606</v>
      </c>
      <c r="X13" s="133"/>
      <c r="Y13" s="277">
        <v>60514</v>
      </c>
      <c r="Z13" s="277">
        <v>60985.867368541061</v>
      </c>
      <c r="AA13" s="277">
        <v>60166.106721600801</v>
      </c>
      <c r="AB13" s="277">
        <v>52053.138878570346</v>
      </c>
      <c r="AC13" s="277">
        <v>38214</v>
      </c>
      <c r="AD13" s="277">
        <v>47508.906529999993</v>
      </c>
      <c r="AE13" s="277">
        <v>33625</v>
      </c>
      <c r="AF13" s="277">
        <v>34296.864969999988</v>
      </c>
      <c r="AG13" s="277" t="s">
        <v>51</v>
      </c>
      <c r="AH13" s="277">
        <v>35567</v>
      </c>
      <c r="AI13" s="277">
        <v>42369</v>
      </c>
      <c r="AJ13" s="277">
        <v>38952</v>
      </c>
      <c r="AK13" s="277">
        <v>39831</v>
      </c>
      <c r="AL13" s="277">
        <v>41204</v>
      </c>
      <c r="AM13" s="277">
        <v>39855</v>
      </c>
      <c r="AN13" s="277">
        <v>40325</v>
      </c>
      <c r="AO13" s="277">
        <v>40810</v>
      </c>
      <c r="AP13" s="277">
        <v>41988</v>
      </c>
      <c r="AQ13" s="277">
        <v>53876</v>
      </c>
      <c r="AR13" s="277">
        <v>54236</v>
      </c>
      <c r="AS13" s="277">
        <v>53610</v>
      </c>
      <c r="AT13" s="277">
        <v>50834</v>
      </c>
      <c r="AU13" s="277">
        <v>51897</v>
      </c>
      <c r="AV13" s="277">
        <v>51411</v>
      </c>
    </row>
    <row r="14" spans="1:48" s="101" customFormat="1" ht="14" x14ac:dyDescent="0.3">
      <c r="B14" s="133" t="s">
        <v>262</v>
      </c>
      <c r="D14" s="505">
        <v>8.5</v>
      </c>
      <c r="F14" s="505">
        <v>10.3</v>
      </c>
      <c r="G14" s="505">
        <v>11.2</v>
      </c>
      <c r="H14" s="505">
        <v>11.3</v>
      </c>
      <c r="I14" s="505">
        <v>11</v>
      </c>
      <c r="J14" s="458">
        <v>10.9</v>
      </c>
      <c r="K14" s="458">
        <v>11.2</v>
      </c>
      <c r="L14" s="458">
        <v>11</v>
      </c>
      <c r="M14" s="458">
        <v>10.9</v>
      </c>
      <c r="N14" s="458">
        <v>0</v>
      </c>
      <c r="O14" s="458">
        <v>0</v>
      </c>
      <c r="P14" s="458">
        <v>0</v>
      </c>
      <c r="Q14" s="458">
        <v>0</v>
      </c>
      <c r="R14" s="458">
        <v>0</v>
      </c>
      <c r="S14" s="765"/>
      <c r="W14" s="133"/>
      <c r="X14" s="133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</row>
    <row r="15" spans="1:48" s="101" customFormat="1" ht="14" x14ac:dyDescent="0.3">
      <c r="B15" s="133" t="s">
        <v>263</v>
      </c>
      <c r="D15" s="505">
        <v>40.5</v>
      </c>
      <c r="F15" s="505">
        <v>35.1</v>
      </c>
      <c r="G15" s="505">
        <v>35.1</v>
      </c>
      <c r="H15" s="505">
        <v>39</v>
      </c>
      <c r="I15" s="505">
        <v>43</v>
      </c>
      <c r="J15" s="458">
        <v>55</v>
      </c>
      <c r="K15" s="458">
        <v>49.1</v>
      </c>
      <c r="L15" s="458">
        <v>62.6</v>
      </c>
      <c r="M15" s="458">
        <v>51.8</v>
      </c>
      <c r="N15" s="458">
        <v>56.7</v>
      </c>
      <c r="O15" s="458">
        <v>70.400000000000006</v>
      </c>
      <c r="P15" s="458">
        <v>91.7</v>
      </c>
      <c r="Q15" s="458">
        <v>110.3</v>
      </c>
      <c r="R15" s="458">
        <v>80.3</v>
      </c>
      <c r="S15" s="765"/>
      <c r="W15" s="133" t="s">
        <v>607</v>
      </c>
      <c r="X15" s="133"/>
      <c r="Y15" s="277" t="s">
        <v>1</v>
      </c>
      <c r="Z15" s="277" t="s">
        <v>1</v>
      </c>
      <c r="AA15" s="277" t="s">
        <v>1</v>
      </c>
      <c r="AB15" s="277" t="s">
        <v>1</v>
      </c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>
        <v>5074</v>
      </c>
      <c r="AL15" s="277">
        <v>5101</v>
      </c>
      <c r="AM15" s="277">
        <v>2901</v>
      </c>
      <c r="AN15" s="277">
        <v>2614</v>
      </c>
      <c r="AO15" s="277">
        <v>2223</v>
      </c>
      <c r="AP15" s="277">
        <v>1767</v>
      </c>
      <c r="AQ15" s="277">
        <v>1661</v>
      </c>
      <c r="AR15" s="277">
        <v>1749</v>
      </c>
      <c r="AS15" s="277">
        <v>1836</v>
      </c>
      <c r="AT15" s="277">
        <v>1412</v>
      </c>
      <c r="AU15" s="277">
        <v>1370</v>
      </c>
      <c r="AV15" s="277">
        <v>1365</v>
      </c>
    </row>
    <row r="16" spans="1:48" s="101" customFormat="1" ht="14" x14ac:dyDescent="0.3">
      <c r="B16" s="133" t="s">
        <v>264</v>
      </c>
      <c r="D16" s="505">
        <v>203.1</v>
      </c>
      <c r="F16" s="505">
        <v>177.8</v>
      </c>
      <c r="G16" s="505">
        <v>163.9</v>
      </c>
      <c r="H16" s="505">
        <v>166.3</v>
      </c>
      <c r="I16" s="505">
        <v>143.4</v>
      </c>
      <c r="J16" s="458">
        <v>113.7</v>
      </c>
      <c r="K16" s="458">
        <v>116.5</v>
      </c>
      <c r="L16" s="458">
        <v>121.7</v>
      </c>
      <c r="M16" s="458">
        <v>134.30000000000001</v>
      </c>
      <c r="N16" s="458">
        <v>135.6</v>
      </c>
      <c r="O16" s="458">
        <v>137.69999999999999</v>
      </c>
      <c r="P16" s="458">
        <v>111.5</v>
      </c>
      <c r="Q16" s="458">
        <v>104.6</v>
      </c>
      <c r="R16" s="458">
        <v>91.6</v>
      </c>
      <c r="S16" s="765"/>
      <c r="W16" s="133" t="s">
        <v>608</v>
      </c>
      <c r="X16" s="133"/>
      <c r="Y16" s="277">
        <v>11751</v>
      </c>
      <c r="Z16" s="277">
        <v>11713.891969999999</v>
      </c>
      <c r="AA16" s="277">
        <v>12048.99185</v>
      </c>
      <c r="AB16" s="277">
        <v>11912.449050000001</v>
      </c>
      <c r="AC16" s="277">
        <v>6090</v>
      </c>
      <c r="AD16" s="277">
        <v>6081.5290300000006</v>
      </c>
      <c r="AE16" s="277">
        <v>6051</v>
      </c>
      <c r="AF16" s="277">
        <v>6050.5290000000005</v>
      </c>
      <c r="AG16" s="277" t="s">
        <v>52</v>
      </c>
      <c r="AH16" s="277">
        <v>6051</v>
      </c>
      <c r="AI16" s="277">
        <v>9788</v>
      </c>
      <c r="AJ16" s="277">
        <v>9797</v>
      </c>
      <c r="AK16" s="277">
        <v>9849</v>
      </c>
      <c r="AL16" s="277">
        <v>9841</v>
      </c>
      <c r="AM16" s="277">
        <v>10097</v>
      </c>
      <c r="AN16" s="277">
        <v>10003</v>
      </c>
      <c r="AO16" s="277">
        <v>8649</v>
      </c>
      <c r="AP16" s="277">
        <v>12531</v>
      </c>
      <c r="AQ16" s="277">
        <v>11466</v>
      </c>
      <c r="AR16" s="277">
        <v>9014</v>
      </c>
      <c r="AS16" s="277">
        <v>10537</v>
      </c>
      <c r="AT16" s="277">
        <v>7465</v>
      </c>
      <c r="AU16" s="277">
        <v>5853</v>
      </c>
      <c r="AV16" s="277">
        <v>6646</v>
      </c>
    </row>
    <row r="17" spans="2:48" s="101" customFormat="1" ht="14" x14ac:dyDescent="0.3">
      <c r="B17" s="133"/>
      <c r="D17" s="777"/>
      <c r="F17" s="777"/>
      <c r="G17" s="777"/>
      <c r="H17" s="777"/>
      <c r="I17" s="777"/>
      <c r="J17" s="105"/>
      <c r="K17" s="105"/>
      <c r="L17" s="105"/>
      <c r="M17" s="105"/>
      <c r="N17" s="105"/>
      <c r="O17" s="105"/>
      <c r="P17" s="105"/>
      <c r="Q17" s="105"/>
      <c r="R17" s="105"/>
      <c r="S17" s="765"/>
      <c r="W17" s="133" t="s">
        <v>609</v>
      </c>
      <c r="X17" s="133"/>
      <c r="Y17" s="277">
        <v>2027</v>
      </c>
      <c r="Z17" s="277">
        <v>2502.7225200000003</v>
      </c>
      <c r="AA17" s="277">
        <v>3364.0792500000025</v>
      </c>
      <c r="AB17" s="277">
        <v>1445.8936699999999</v>
      </c>
      <c r="AC17" s="277">
        <v>1438</v>
      </c>
      <c r="AD17" s="277">
        <v>1130.3102499999984</v>
      </c>
      <c r="AE17" s="277">
        <v>1675</v>
      </c>
      <c r="AF17" s="277">
        <v>1730.0560399999999</v>
      </c>
      <c r="AG17" s="277" t="s">
        <v>53</v>
      </c>
      <c r="AH17" s="277">
        <v>14677</v>
      </c>
      <c r="AI17" s="277">
        <v>20917</v>
      </c>
      <c r="AJ17" s="277">
        <v>21158</v>
      </c>
      <c r="AK17" s="277">
        <v>32666</v>
      </c>
      <c r="AL17" s="277">
        <v>26394</v>
      </c>
      <c r="AM17" s="277">
        <v>44961</v>
      </c>
      <c r="AN17" s="277">
        <v>21149</v>
      </c>
      <c r="AO17" s="277">
        <v>25987</v>
      </c>
      <c r="AP17" s="277">
        <v>34700</v>
      </c>
      <c r="AQ17" s="277">
        <v>31720</v>
      </c>
      <c r="AR17" s="277">
        <v>29627</v>
      </c>
      <c r="AS17" s="277">
        <v>14726</v>
      </c>
      <c r="AT17" s="277">
        <v>14195</v>
      </c>
      <c r="AU17" s="277">
        <v>13583</v>
      </c>
      <c r="AV17" s="277">
        <v>13112</v>
      </c>
    </row>
    <row r="18" spans="2:48" s="101" customFormat="1" ht="14" x14ac:dyDescent="0.3">
      <c r="B18" s="134"/>
      <c r="D18" s="777"/>
      <c r="F18" s="777"/>
      <c r="G18" s="777"/>
      <c r="H18" s="777"/>
      <c r="I18" s="777"/>
      <c r="J18" s="105"/>
      <c r="K18" s="105"/>
      <c r="L18" s="105"/>
      <c r="M18" s="105"/>
      <c r="N18" s="105"/>
      <c r="O18" s="105"/>
      <c r="P18" s="105"/>
      <c r="Q18" s="105"/>
      <c r="R18" s="105"/>
      <c r="S18" s="765"/>
      <c r="W18" s="134" t="s">
        <v>610</v>
      </c>
      <c r="X18" s="134"/>
      <c r="Y18" s="277">
        <v>104003</v>
      </c>
      <c r="Z18" s="277">
        <v>98304.242836204299</v>
      </c>
      <c r="AA18" s="277">
        <v>79053.399041899989</v>
      </c>
      <c r="AB18" s="277">
        <v>101380.3330571222</v>
      </c>
      <c r="AC18" s="277">
        <v>83185</v>
      </c>
      <c r="AD18" s="277">
        <v>66804.340249999994</v>
      </c>
      <c r="AE18" s="277">
        <v>53278</v>
      </c>
      <c r="AF18" s="277">
        <v>34236.069793079303</v>
      </c>
      <c r="AG18" s="277">
        <v>91575</v>
      </c>
      <c r="AH18" s="277">
        <v>87008</v>
      </c>
      <c r="AI18" s="277">
        <v>70953</v>
      </c>
      <c r="AJ18" s="277">
        <v>58927</v>
      </c>
      <c r="AK18" s="277">
        <v>104587</v>
      </c>
      <c r="AL18" s="277">
        <v>109941</v>
      </c>
      <c r="AM18" s="277">
        <v>120856</v>
      </c>
      <c r="AN18" s="277">
        <v>121088</v>
      </c>
      <c r="AO18" s="277">
        <v>107554</v>
      </c>
      <c r="AP18" s="277">
        <v>113137</v>
      </c>
      <c r="AQ18" s="277">
        <v>132130</v>
      </c>
      <c r="AR18" s="277">
        <v>141987</v>
      </c>
      <c r="AS18" s="277">
        <v>133583</v>
      </c>
      <c r="AT18" s="277">
        <v>143082</v>
      </c>
      <c r="AU18" s="277">
        <v>146708</v>
      </c>
      <c r="AV18" s="277">
        <v>136769</v>
      </c>
    </row>
    <row r="19" spans="2:48" s="101" customFormat="1" ht="14" x14ac:dyDescent="0.3">
      <c r="B19" s="133"/>
      <c r="D19" s="777"/>
      <c r="F19" s="777"/>
      <c r="G19" s="777"/>
      <c r="H19" s="777"/>
      <c r="I19" s="777"/>
      <c r="J19" s="105"/>
      <c r="K19" s="105"/>
      <c r="L19" s="105"/>
      <c r="M19" s="105"/>
      <c r="N19" s="105"/>
      <c r="O19" s="105"/>
      <c r="P19" s="105"/>
      <c r="Q19" s="105"/>
      <c r="R19" s="105"/>
      <c r="S19" s="765"/>
      <c r="W19" s="133" t="s">
        <v>611</v>
      </c>
      <c r="X19" s="102"/>
      <c r="Y19" s="277" t="s">
        <v>1</v>
      </c>
      <c r="Z19" s="277" t="s">
        <v>1</v>
      </c>
      <c r="AA19" s="277" t="s">
        <v>1</v>
      </c>
      <c r="AB19" s="277" t="s">
        <v>1</v>
      </c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136">
        <v>7082</v>
      </c>
      <c r="AJ19" s="277">
        <v>4962</v>
      </c>
      <c r="AK19" s="277">
        <v>0</v>
      </c>
      <c r="AL19" s="136">
        <v>0</v>
      </c>
      <c r="AM19" s="136">
        <v>0</v>
      </c>
      <c r="AN19" s="136">
        <v>0</v>
      </c>
      <c r="AO19" s="277">
        <v>0</v>
      </c>
      <c r="AP19" s="277">
        <v>0</v>
      </c>
      <c r="AQ19" s="277">
        <v>0</v>
      </c>
      <c r="AR19" s="277">
        <v>0</v>
      </c>
      <c r="AS19" s="277">
        <v>0</v>
      </c>
      <c r="AT19" s="277">
        <v>0</v>
      </c>
      <c r="AU19" s="277">
        <v>0</v>
      </c>
      <c r="AV19" s="277">
        <v>0</v>
      </c>
    </row>
    <row r="20" spans="2:48" x14ac:dyDescent="0.35">
      <c r="B20" s="14"/>
      <c r="D20" s="784"/>
      <c r="F20" s="784"/>
      <c r="G20" s="784"/>
      <c r="H20" s="784"/>
      <c r="I20" s="784"/>
      <c r="J20" s="459"/>
      <c r="K20" s="459"/>
      <c r="L20" s="459"/>
      <c r="M20" s="459"/>
      <c r="N20" s="459"/>
      <c r="O20" s="459"/>
      <c r="P20" s="459"/>
      <c r="Q20" s="459"/>
      <c r="R20" s="459"/>
      <c r="S20" s="765"/>
      <c r="Y20" s="278"/>
      <c r="Z20" s="278"/>
      <c r="AA20" s="278"/>
      <c r="AB20" s="278"/>
      <c r="AC20" s="278"/>
      <c r="AD20" s="278"/>
      <c r="AE20" s="278"/>
      <c r="AF20" s="278"/>
      <c r="AG20" s="279"/>
      <c r="AH20" s="278"/>
      <c r="AI20" s="278"/>
      <c r="AJ20" s="280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</row>
    <row r="21" spans="2:48" s="101" customFormat="1" ht="14" x14ac:dyDescent="0.3">
      <c r="B21" s="100" t="s">
        <v>265</v>
      </c>
      <c r="D21" s="785" t="s">
        <v>726</v>
      </c>
      <c r="F21" s="785" t="s">
        <v>697</v>
      </c>
      <c r="G21" s="785" t="s">
        <v>677</v>
      </c>
      <c r="H21" s="785">
        <v>6514</v>
      </c>
      <c r="I21" s="785" t="s">
        <v>698</v>
      </c>
      <c r="J21" s="460">
        <v>6503.8</v>
      </c>
      <c r="K21" s="460">
        <v>6246.3</v>
      </c>
      <c r="L21" s="460">
        <v>6176.8</v>
      </c>
      <c r="M21" s="460">
        <f>SUM(M9:M16)</f>
        <v>6051.0999999999995</v>
      </c>
      <c r="N21" s="460">
        <v>5187.2</v>
      </c>
      <c r="O21" s="460">
        <v>4951.5</v>
      </c>
      <c r="P21" s="460">
        <v>4964.2</v>
      </c>
      <c r="Q21" s="460">
        <v>4996.8999999999996</v>
      </c>
      <c r="R21" s="460">
        <v>4254.3999999999996</v>
      </c>
      <c r="S21" s="765"/>
      <c r="W21" s="100" t="s">
        <v>265</v>
      </c>
      <c r="X21" s="100"/>
      <c r="Y21" s="281">
        <v>4053981</v>
      </c>
      <c r="Z21" s="281">
        <v>4042771.7581775077</v>
      </c>
      <c r="AA21" s="281">
        <v>3982107.5865874635</v>
      </c>
      <c r="AB21" s="281">
        <v>4083717.1526972032</v>
      </c>
      <c r="AC21" s="281">
        <v>4049895</v>
      </c>
      <c r="AD21" s="281">
        <v>4060578.6914000004</v>
      </c>
      <c r="AE21" s="281">
        <v>4083203</v>
      </c>
      <c r="AF21" s="281">
        <v>4122136.1677430789</v>
      </c>
      <c r="AG21" s="281">
        <v>4254465</v>
      </c>
      <c r="AH21" s="281">
        <v>4253138</v>
      </c>
      <c r="AI21" s="281">
        <v>5125887</v>
      </c>
      <c r="AJ21" s="281">
        <v>5062996</v>
      </c>
      <c r="AK21" s="281">
        <f>SUM(AK9:AK20)</f>
        <v>4979501</v>
      </c>
      <c r="AL21" s="281">
        <v>5020069</v>
      </c>
      <c r="AM21" s="281">
        <v>5008391</v>
      </c>
      <c r="AN21" s="281">
        <v>4977171</v>
      </c>
      <c r="AO21" s="281">
        <f>SUM(AO9:AO20)</f>
        <v>4942861</v>
      </c>
      <c r="AP21" s="281">
        <v>4851601</v>
      </c>
      <c r="AQ21" s="281">
        <f>SUM(AQ9:AQ18)</f>
        <v>4873572</v>
      </c>
      <c r="AR21" s="281">
        <f>SUM(AR9:AR18)</f>
        <v>4888963</v>
      </c>
      <c r="AS21" s="281">
        <v>4947406</v>
      </c>
      <c r="AT21" s="281">
        <f>SUM(AT9:AT18)</f>
        <v>4956584</v>
      </c>
      <c r="AU21" s="281">
        <v>4960613</v>
      </c>
      <c r="AV21" s="281">
        <f>SUM(AV9:AV19)</f>
        <v>4977161</v>
      </c>
    </row>
    <row r="22" spans="2:48" x14ac:dyDescent="0.35">
      <c r="B22" s="29"/>
      <c r="D22" s="784"/>
      <c r="F22" s="784"/>
      <c r="G22" s="784"/>
      <c r="H22" s="784"/>
      <c r="I22" s="784"/>
      <c r="J22" s="459"/>
      <c r="K22" s="459"/>
      <c r="L22" s="459"/>
      <c r="M22" s="459"/>
      <c r="N22" s="459"/>
      <c r="O22" s="459"/>
      <c r="P22" s="459"/>
      <c r="Q22" s="459"/>
      <c r="R22" s="459"/>
      <c r="S22" s="765"/>
      <c r="W22" s="29"/>
      <c r="X22" s="29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</row>
    <row r="23" spans="2:48" x14ac:dyDescent="0.35">
      <c r="B23" s="100" t="s">
        <v>266</v>
      </c>
      <c r="D23" s="784"/>
      <c r="F23" s="784"/>
      <c r="G23" s="784"/>
      <c r="H23" s="784"/>
      <c r="I23" s="784"/>
      <c r="J23" s="459"/>
      <c r="K23" s="459"/>
      <c r="L23" s="459"/>
      <c r="M23" s="459"/>
      <c r="N23" s="459"/>
      <c r="O23" s="459"/>
      <c r="P23" s="459"/>
      <c r="Q23" s="459"/>
      <c r="R23" s="459"/>
      <c r="S23" s="765"/>
      <c r="V23" s="101"/>
      <c r="W23" s="100" t="s">
        <v>266</v>
      </c>
      <c r="X23" s="29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</row>
    <row r="24" spans="2:48" s="101" customFormat="1" x14ac:dyDescent="0.35">
      <c r="B24" s="133" t="s">
        <v>267</v>
      </c>
      <c r="D24" s="505">
        <v>164.6</v>
      </c>
      <c r="F24" s="505">
        <v>165.8</v>
      </c>
      <c r="G24" s="505">
        <v>158.69999999999999</v>
      </c>
      <c r="H24" s="505">
        <v>142.9</v>
      </c>
      <c r="I24" s="505">
        <v>150.80000000000001</v>
      </c>
      <c r="J24" s="458">
        <v>161</v>
      </c>
      <c r="K24" s="458">
        <v>167.6</v>
      </c>
      <c r="L24" s="458">
        <v>163.19999999999999</v>
      </c>
      <c r="M24" s="458">
        <v>163.19999999999999</v>
      </c>
      <c r="N24" s="458">
        <v>161.69999999999999</v>
      </c>
      <c r="O24" s="458">
        <v>148.5</v>
      </c>
      <c r="P24" s="458">
        <v>121.2</v>
      </c>
      <c r="Q24" s="458">
        <v>128.5</v>
      </c>
      <c r="R24" s="458">
        <v>115.3</v>
      </c>
      <c r="S24" s="765"/>
      <c r="V24"/>
      <c r="W24" s="133" t="s">
        <v>267</v>
      </c>
      <c r="X24" s="133"/>
      <c r="Y24" s="277">
        <v>82155</v>
      </c>
      <c r="Z24" s="277">
        <v>78752.443610000017</v>
      </c>
      <c r="AA24" s="277">
        <v>84732.72136999997</v>
      </c>
      <c r="AB24" s="277">
        <v>77621.210400000011</v>
      </c>
      <c r="AC24" s="277">
        <v>76041</v>
      </c>
      <c r="AD24" s="277">
        <v>79051.100189999997</v>
      </c>
      <c r="AE24" s="277">
        <v>74340</v>
      </c>
      <c r="AF24" s="277">
        <v>83287</v>
      </c>
      <c r="AG24" s="277" t="s">
        <v>54</v>
      </c>
      <c r="AH24" s="277">
        <v>108103</v>
      </c>
      <c r="AI24" s="277">
        <v>139331</v>
      </c>
      <c r="AJ24" s="277">
        <v>131838</v>
      </c>
      <c r="AK24" s="277">
        <v>128513</v>
      </c>
      <c r="AL24" s="277">
        <v>130799</v>
      </c>
      <c r="AM24" s="277">
        <v>120937</v>
      </c>
      <c r="AN24" s="277">
        <v>124856</v>
      </c>
      <c r="AO24" s="277">
        <v>121189</v>
      </c>
      <c r="AP24" s="277">
        <v>125238</v>
      </c>
      <c r="AQ24" s="277">
        <v>130846</v>
      </c>
      <c r="AR24" s="277">
        <v>134451</v>
      </c>
      <c r="AS24" s="277">
        <v>148464</v>
      </c>
      <c r="AT24" s="277">
        <v>146361</v>
      </c>
      <c r="AU24" s="277">
        <v>154788</v>
      </c>
      <c r="AV24" s="277">
        <v>155676</v>
      </c>
    </row>
    <row r="25" spans="2:48" s="101" customFormat="1" x14ac:dyDescent="0.35">
      <c r="B25" s="133" t="s">
        <v>261</v>
      </c>
      <c r="D25" s="505">
        <v>611.70000000000005</v>
      </c>
      <c r="F25" s="505">
        <v>585.79999999999995</v>
      </c>
      <c r="G25" s="505">
        <v>577</v>
      </c>
      <c r="H25" s="505">
        <v>564.70000000000005</v>
      </c>
      <c r="I25" s="505">
        <v>624.1</v>
      </c>
      <c r="J25" s="458">
        <v>591.29999999999995</v>
      </c>
      <c r="K25" s="458">
        <v>663.1</v>
      </c>
      <c r="L25" s="458">
        <v>667.5</v>
      </c>
      <c r="M25" s="458">
        <v>748.5</v>
      </c>
      <c r="N25" s="458">
        <v>684.6</v>
      </c>
      <c r="O25" s="458">
        <v>687</v>
      </c>
      <c r="P25" s="458">
        <v>613.79999999999995</v>
      </c>
      <c r="Q25" s="458">
        <v>631.1</v>
      </c>
      <c r="R25" s="458">
        <v>497.6</v>
      </c>
      <c r="S25" s="765"/>
      <c r="V25"/>
      <c r="W25" s="134" t="s">
        <v>607</v>
      </c>
      <c r="X25" s="134"/>
      <c r="Y25" s="277">
        <v>612642</v>
      </c>
      <c r="Z25" s="277">
        <v>562255.77495999995</v>
      </c>
      <c r="AA25" s="277">
        <v>597735.27813999972</v>
      </c>
      <c r="AB25" s="277">
        <v>637159.04862999998</v>
      </c>
      <c r="AC25" s="277">
        <v>609267</v>
      </c>
      <c r="AD25" s="277">
        <v>582374.50214</v>
      </c>
      <c r="AE25" s="277">
        <v>567921</v>
      </c>
      <c r="AF25" s="277">
        <v>582317.76439999987</v>
      </c>
      <c r="AG25" s="277" t="s">
        <v>55</v>
      </c>
      <c r="AH25" s="277">
        <v>544712</v>
      </c>
      <c r="AI25" s="277">
        <v>718459</v>
      </c>
      <c r="AJ25" s="277">
        <v>748740</v>
      </c>
      <c r="AK25" s="277">
        <v>654116</v>
      </c>
      <c r="AL25" s="277">
        <v>702131</v>
      </c>
      <c r="AM25" s="277">
        <v>631062</v>
      </c>
      <c r="AN25" s="277">
        <v>651111</v>
      </c>
      <c r="AO25" s="277">
        <v>639866</v>
      </c>
      <c r="AP25" s="277">
        <v>627143</v>
      </c>
      <c r="AQ25" s="277">
        <v>661976</v>
      </c>
      <c r="AR25" s="277">
        <v>696786</v>
      </c>
      <c r="AS25" s="277">
        <v>729535</v>
      </c>
      <c r="AT25" s="277">
        <v>709164</v>
      </c>
      <c r="AU25" s="277">
        <v>750319</v>
      </c>
      <c r="AV25" s="277">
        <v>780253</v>
      </c>
    </row>
    <row r="26" spans="2:48" s="101" customFormat="1" ht="14" x14ac:dyDescent="0.3">
      <c r="B26" s="133" t="s">
        <v>648</v>
      </c>
      <c r="D26" s="505">
        <v>0.6</v>
      </c>
      <c r="F26" s="505">
        <v>0.7</v>
      </c>
      <c r="G26" s="505">
        <v>0.7</v>
      </c>
      <c r="H26" s="505">
        <v>0.7</v>
      </c>
      <c r="I26" s="505">
        <v>0.6</v>
      </c>
      <c r="J26" s="458">
        <v>0.7</v>
      </c>
      <c r="K26" s="458">
        <v>0.7</v>
      </c>
      <c r="L26" s="458">
        <v>0.6</v>
      </c>
      <c r="M26" s="458">
        <v>0.6</v>
      </c>
      <c r="N26" s="458">
        <v>0</v>
      </c>
      <c r="O26" s="458">
        <v>0</v>
      </c>
      <c r="P26" s="458">
        <v>0</v>
      </c>
      <c r="Q26" s="458">
        <v>0</v>
      </c>
      <c r="R26" s="458">
        <v>0</v>
      </c>
      <c r="S26" s="765"/>
      <c r="W26" s="134"/>
      <c r="X26" s="134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</row>
    <row r="27" spans="2:48" s="101" customFormat="1" ht="14" x14ac:dyDescent="0.3">
      <c r="B27" s="133" t="s">
        <v>612</v>
      </c>
      <c r="D27" s="505">
        <v>4.5</v>
      </c>
      <c r="F27" s="505">
        <v>2.9</v>
      </c>
      <c r="G27" s="505">
        <v>2.7</v>
      </c>
      <c r="H27" s="505">
        <v>3.6</v>
      </c>
      <c r="I27" s="505">
        <v>57.8</v>
      </c>
      <c r="J27" s="458">
        <v>51.4</v>
      </c>
      <c r="K27" s="458" t="s">
        <v>1</v>
      </c>
      <c r="L27" s="458" t="s">
        <v>1</v>
      </c>
      <c r="M27" s="458" t="s">
        <v>1</v>
      </c>
      <c r="N27" s="458" t="s">
        <v>1</v>
      </c>
      <c r="O27" s="458" t="s">
        <v>1</v>
      </c>
      <c r="P27" s="458" t="s">
        <v>1</v>
      </c>
      <c r="Q27" s="458" t="s">
        <v>1</v>
      </c>
      <c r="R27" s="458" t="s">
        <v>1</v>
      </c>
      <c r="S27" s="765"/>
      <c r="W27" s="134"/>
      <c r="X27" s="134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</row>
    <row r="28" spans="2:48" s="101" customFormat="1" ht="14" x14ac:dyDescent="0.3">
      <c r="B28" s="133" t="s">
        <v>268</v>
      </c>
      <c r="D28" s="505"/>
      <c r="F28" s="505"/>
      <c r="G28" s="505"/>
      <c r="H28" s="786"/>
      <c r="I28" s="505"/>
      <c r="J28" s="458" t="s">
        <v>1</v>
      </c>
      <c r="K28" s="458" t="s">
        <v>1</v>
      </c>
      <c r="L28" s="458" t="s">
        <v>1</v>
      </c>
      <c r="M28" s="458">
        <v>0</v>
      </c>
      <c r="N28" s="458">
        <v>201.1</v>
      </c>
      <c r="O28" s="458">
        <v>253.8</v>
      </c>
      <c r="P28" s="458">
        <v>0</v>
      </c>
      <c r="Q28" s="458">
        <v>1.3</v>
      </c>
      <c r="R28" s="458">
        <v>301.39999999999998</v>
      </c>
      <c r="S28" s="765"/>
      <c r="W28" s="135" t="s">
        <v>612</v>
      </c>
      <c r="X28" s="135"/>
      <c r="Y28" s="277">
        <v>1465</v>
      </c>
      <c r="Z28" s="277">
        <v>723.53516999999988</v>
      </c>
      <c r="AA28" s="277">
        <v>234.51416999999998</v>
      </c>
      <c r="AB28" s="277">
        <v>878.02</v>
      </c>
      <c r="AC28" s="277">
        <v>2394</v>
      </c>
      <c r="AD28" s="277">
        <v>2946.6129999999998</v>
      </c>
      <c r="AE28" s="277">
        <v>535</v>
      </c>
      <c r="AF28" s="277">
        <v>297.99400000000003</v>
      </c>
      <c r="AG28" s="277" t="s">
        <v>56</v>
      </c>
      <c r="AH28" s="277">
        <v>3089</v>
      </c>
      <c r="AI28" s="277">
        <v>4300</v>
      </c>
      <c r="AJ28" s="277">
        <v>3806</v>
      </c>
      <c r="AK28" s="277">
        <v>2748</v>
      </c>
      <c r="AL28" s="277">
        <v>3276</v>
      </c>
      <c r="AM28" s="277">
        <v>4621</v>
      </c>
      <c r="AN28" s="277">
        <v>2831</v>
      </c>
      <c r="AO28" s="277">
        <v>2793</v>
      </c>
      <c r="AP28" s="277">
        <v>2081</v>
      </c>
      <c r="AQ28" s="277">
        <v>1782</v>
      </c>
      <c r="AR28" s="277">
        <v>1436</v>
      </c>
      <c r="AS28" s="277">
        <v>115</v>
      </c>
      <c r="AT28" s="277">
        <v>117</v>
      </c>
      <c r="AU28" s="277">
        <v>293</v>
      </c>
      <c r="AV28" s="277">
        <v>54</v>
      </c>
    </row>
    <row r="29" spans="2:48" s="101" customFormat="1" ht="14" x14ac:dyDescent="0.3">
      <c r="B29" s="133" t="s">
        <v>263</v>
      </c>
      <c r="D29" s="505">
        <v>103.1</v>
      </c>
      <c r="F29" s="786">
        <v>88.1</v>
      </c>
      <c r="G29" s="786">
        <v>102.4</v>
      </c>
      <c r="H29" s="505">
        <v>121.4</v>
      </c>
      <c r="I29" s="505">
        <v>96.3</v>
      </c>
      <c r="J29" s="458">
        <v>132.69999999999999</v>
      </c>
      <c r="K29" s="458">
        <v>148.19999999999999</v>
      </c>
      <c r="L29" s="458">
        <v>153.6</v>
      </c>
      <c r="M29" s="458">
        <v>114.4</v>
      </c>
      <c r="N29" s="458">
        <v>124.4</v>
      </c>
      <c r="O29" s="458">
        <v>88.1</v>
      </c>
      <c r="P29" s="458">
        <v>57</v>
      </c>
      <c r="Q29" s="458">
        <v>41.8</v>
      </c>
      <c r="R29" s="458">
        <v>57.7</v>
      </c>
      <c r="S29" s="765"/>
      <c r="W29" s="135" t="s">
        <v>613</v>
      </c>
      <c r="X29" s="135"/>
      <c r="Y29" s="277">
        <v>659107</v>
      </c>
      <c r="Z29" s="277">
        <v>660218.64985137002</v>
      </c>
      <c r="AA29" s="277">
        <v>558837.88475356158</v>
      </c>
      <c r="AB29" s="277">
        <v>607479.1166699999</v>
      </c>
      <c r="AC29" s="277">
        <v>691404</v>
      </c>
      <c r="AD29" s="277">
        <v>619393.43916999991</v>
      </c>
      <c r="AE29" s="277">
        <v>209877</v>
      </c>
      <c r="AF29" s="277">
        <v>315780.97302999999</v>
      </c>
      <c r="AG29" s="277" t="s">
        <v>57</v>
      </c>
      <c r="AH29" s="277">
        <v>114485</v>
      </c>
      <c r="AI29" s="277">
        <v>7669</v>
      </c>
      <c r="AJ29" s="277">
        <v>6545</v>
      </c>
      <c r="AK29" s="277">
        <v>4046</v>
      </c>
      <c r="AL29" s="277">
        <v>5254</v>
      </c>
      <c r="AM29" s="277">
        <v>4203</v>
      </c>
      <c r="AN29" s="277">
        <v>6975</v>
      </c>
      <c r="AO29" s="277">
        <v>892</v>
      </c>
      <c r="AP29" s="277">
        <v>257635</v>
      </c>
      <c r="AQ29" s="277">
        <v>316089</v>
      </c>
      <c r="AR29" s="277">
        <v>263415</v>
      </c>
      <c r="AS29" s="277">
        <v>263670</v>
      </c>
      <c r="AT29" s="277">
        <v>310998</v>
      </c>
      <c r="AU29" s="277">
        <v>405873</v>
      </c>
      <c r="AV29" s="277">
        <v>407527</v>
      </c>
    </row>
    <row r="30" spans="2:48" s="101" customFormat="1" ht="14" x14ac:dyDescent="0.3">
      <c r="B30" s="133" t="s">
        <v>269</v>
      </c>
      <c r="D30" s="505">
        <v>254.5</v>
      </c>
      <c r="F30" s="505">
        <v>306</v>
      </c>
      <c r="G30" s="505">
        <v>378.2</v>
      </c>
      <c r="H30" s="505">
        <v>427</v>
      </c>
      <c r="I30" s="505">
        <v>313.39999999999998</v>
      </c>
      <c r="J30" s="105">
        <v>550.4</v>
      </c>
      <c r="K30" s="458">
        <v>187.1</v>
      </c>
      <c r="L30" s="458">
        <v>327</v>
      </c>
      <c r="M30" s="458">
        <v>455.2</v>
      </c>
      <c r="N30" s="458">
        <v>447.3</v>
      </c>
      <c r="O30" s="458">
        <v>516.79999999999995</v>
      </c>
      <c r="P30" s="458">
        <v>755.9</v>
      </c>
      <c r="Q30" s="458">
        <v>276.2</v>
      </c>
      <c r="R30" s="458">
        <v>429.2</v>
      </c>
      <c r="S30" s="765"/>
      <c r="W30" s="135" t="s">
        <v>614</v>
      </c>
      <c r="X30" s="135"/>
      <c r="Y30" s="277">
        <v>26411</v>
      </c>
      <c r="Z30" s="277">
        <v>69058.55535000001</v>
      </c>
      <c r="AA30" s="277">
        <v>54236.163774419329</v>
      </c>
      <c r="AB30" s="277">
        <v>34710.507920000004</v>
      </c>
      <c r="AC30" s="277">
        <v>33355</v>
      </c>
      <c r="AD30" s="277">
        <v>79737.832129999995</v>
      </c>
      <c r="AE30" s="277">
        <v>69573</v>
      </c>
      <c r="AF30" s="277">
        <v>33985.818039999998</v>
      </c>
      <c r="AG30" s="277" t="s">
        <v>58</v>
      </c>
      <c r="AH30" s="277">
        <v>59591</v>
      </c>
      <c r="AI30" s="277">
        <v>58691</v>
      </c>
      <c r="AJ30" s="277">
        <v>39973</v>
      </c>
      <c r="AK30" s="277">
        <v>13281</v>
      </c>
      <c r="AL30" s="277">
        <v>49847</v>
      </c>
      <c r="AM30" s="277">
        <v>38093</v>
      </c>
      <c r="AN30" s="277">
        <v>23536</v>
      </c>
      <c r="AO30" s="277">
        <v>27277</v>
      </c>
      <c r="AP30" s="277">
        <v>51440</v>
      </c>
      <c r="AQ30" s="277">
        <v>47755</v>
      </c>
      <c r="AR30" s="277">
        <v>27162</v>
      </c>
      <c r="AS30" s="277">
        <v>35593</v>
      </c>
      <c r="AT30" s="277">
        <v>51308</v>
      </c>
      <c r="AU30" s="277">
        <v>63991</v>
      </c>
      <c r="AV30" s="277">
        <v>61781</v>
      </c>
    </row>
    <row r="31" spans="2:48" s="101" customFormat="1" ht="14" x14ac:dyDescent="0.3">
      <c r="B31" s="135"/>
      <c r="D31" s="786"/>
      <c r="F31" s="786"/>
      <c r="G31" s="786"/>
      <c r="H31" s="786"/>
      <c r="I31" s="777"/>
      <c r="K31" s="105"/>
      <c r="L31" s="105"/>
      <c r="M31" s="105"/>
      <c r="N31" s="105"/>
      <c r="O31" s="105"/>
      <c r="P31" s="105"/>
      <c r="Q31" s="105"/>
      <c r="R31" s="105"/>
      <c r="S31" s="765"/>
      <c r="W31" s="135" t="s">
        <v>269</v>
      </c>
      <c r="X31" s="135"/>
      <c r="Y31" s="136">
        <v>188008</v>
      </c>
      <c r="Z31" s="136">
        <v>123080.27136863043</v>
      </c>
      <c r="AA31" s="136">
        <v>254770.06965643822</v>
      </c>
      <c r="AB31" s="136">
        <v>256395.1244099999</v>
      </c>
      <c r="AC31" s="136">
        <v>263700</v>
      </c>
      <c r="AD31" s="136">
        <v>184338.24789999993</v>
      </c>
      <c r="AE31" s="136">
        <v>339371</v>
      </c>
      <c r="AF31" s="136">
        <v>349338.1507</v>
      </c>
      <c r="AG31" s="136" t="s">
        <v>59</v>
      </c>
      <c r="AH31" s="136">
        <v>306459</v>
      </c>
      <c r="AI31" s="136">
        <v>220813</v>
      </c>
      <c r="AJ31" s="136">
        <v>144507</v>
      </c>
      <c r="AK31" s="136">
        <v>276191</v>
      </c>
      <c r="AL31" s="136">
        <v>137900</v>
      </c>
      <c r="AM31" s="136">
        <v>157361</v>
      </c>
      <c r="AN31" s="136">
        <v>166922</v>
      </c>
      <c r="AO31" s="136">
        <v>755919</v>
      </c>
      <c r="AP31" s="136">
        <v>447674</v>
      </c>
      <c r="AQ31" s="136">
        <v>324413</v>
      </c>
      <c r="AR31" s="136">
        <v>388726</v>
      </c>
      <c r="AS31" s="136">
        <v>516776</v>
      </c>
      <c r="AT31" s="136">
        <v>397768</v>
      </c>
      <c r="AU31" s="136">
        <v>264452</v>
      </c>
      <c r="AV31" s="277">
        <v>262574</v>
      </c>
    </row>
    <row r="32" spans="2:48" s="101" customFormat="1" ht="14" x14ac:dyDescent="0.3">
      <c r="B32" s="133"/>
      <c r="D32" s="777"/>
      <c r="F32" s="777"/>
      <c r="G32" s="777"/>
      <c r="H32" s="777"/>
      <c r="I32" s="777"/>
      <c r="K32" s="105"/>
      <c r="L32" s="105"/>
      <c r="M32" s="105"/>
      <c r="N32" s="105"/>
      <c r="O32" s="105"/>
      <c r="P32" s="105"/>
      <c r="Q32" s="105"/>
      <c r="R32" s="105"/>
      <c r="S32" s="765"/>
      <c r="W32" s="133"/>
      <c r="X32" s="133"/>
      <c r="Y32" s="281">
        <v>1569788</v>
      </c>
      <c r="Z32" s="281">
        <v>1494089.2303100007</v>
      </c>
      <c r="AA32" s="281">
        <v>1550546.6318644187</v>
      </c>
      <c r="AB32" s="281">
        <v>1614243.0280299997</v>
      </c>
      <c r="AC32" s="281">
        <v>1676161</v>
      </c>
      <c r="AD32" s="281">
        <v>1547841.73453</v>
      </c>
      <c r="AE32" s="281">
        <v>1261617</v>
      </c>
      <c r="AF32" s="281">
        <v>1365008.3873099997</v>
      </c>
      <c r="AG32" s="281" t="s">
        <v>60</v>
      </c>
      <c r="AH32" s="281">
        <v>1136439</v>
      </c>
      <c r="AI32" s="281">
        <v>1149263</v>
      </c>
      <c r="AJ32" s="281">
        <v>1075409</v>
      </c>
      <c r="AK32" s="281">
        <f>SUM(AK24:AK31)</f>
        <v>1078895</v>
      </c>
      <c r="AL32" s="281">
        <v>1029207</v>
      </c>
      <c r="AM32" s="281">
        <v>956277</v>
      </c>
      <c r="AN32" s="281">
        <v>976231</v>
      </c>
      <c r="AO32" s="281">
        <f>SUM(AO24:AO31)</f>
        <v>1547936</v>
      </c>
      <c r="AP32" s="281">
        <v>1511211</v>
      </c>
      <c r="AQ32" s="281">
        <f>SUM(AQ24:AQ31)</f>
        <v>1482861</v>
      </c>
      <c r="AR32" s="281">
        <f>SUM(AR24:AR31)</f>
        <v>1511976</v>
      </c>
      <c r="AS32" s="281">
        <v>1694153</v>
      </c>
      <c r="AT32" s="281">
        <f>SUM(AT24:AT31)</f>
        <v>1615716</v>
      </c>
      <c r="AU32" s="281">
        <v>1639716</v>
      </c>
      <c r="AV32" s="281">
        <f>SUM(AV24:AV31)</f>
        <v>1667865</v>
      </c>
    </row>
    <row r="33" spans="2:48" s="101" customFormat="1" ht="14" x14ac:dyDescent="0.3">
      <c r="B33" s="100" t="s">
        <v>270</v>
      </c>
      <c r="D33" s="785" t="s">
        <v>727</v>
      </c>
      <c r="F33" s="785" t="s">
        <v>699</v>
      </c>
      <c r="G33" s="785" t="s">
        <v>678</v>
      </c>
      <c r="H33" s="785">
        <v>1260.3</v>
      </c>
      <c r="I33" s="785" t="s">
        <v>700</v>
      </c>
      <c r="J33" s="460">
        <v>1487.5</v>
      </c>
      <c r="K33" s="460" t="s">
        <v>156</v>
      </c>
      <c r="L33" s="460">
        <v>1311.9</v>
      </c>
      <c r="M33" s="460">
        <f>SUM(M24:M32)</f>
        <v>1481.9</v>
      </c>
      <c r="N33" s="460">
        <v>1619.1</v>
      </c>
      <c r="O33" s="460">
        <v>1694.2</v>
      </c>
      <c r="P33" s="460">
        <v>1547.9</v>
      </c>
      <c r="Q33" s="460">
        <v>1078.9000000000001</v>
      </c>
      <c r="R33" s="460">
        <v>1401.2</v>
      </c>
      <c r="S33" s="765"/>
      <c r="W33" s="100" t="s">
        <v>615</v>
      </c>
      <c r="X33" s="100"/>
      <c r="Y33" s="284">
        <v>1569788</v>
      </c>
      <c r="Z33" s="284">
        <v>1494089.2303100007</v>
      </c>
      <c r="AA33" s="284">
        <v>1569917.051847138</v>
      </c>
      <c r="AB33" s="284">
        <v>1646816.4371499997</v>
      </c>
      <c r="AC33" s="284">
        <v>1693721</v>
      </c>
      <c r="AD33" s="284">
        <v>1565402.1171299999</v>
      </c>
      <c r="AE33" s="284">
        <v>1279177</v>
      </c>
      <c r="AF33" s="284">
        <v>1382568</v>
      </c>
      <c r="AG33" s="284" t="s">
        <v>62</v>
      </c>
      <c r="AH33" s="284">
        <v>1153999</v>
      </c>
      <c r="AI33" s="284">
        <v>1167746</v>
      </c>
      <c r="AJ33" s="284">
        <v>1140749</v>
      </c>
      <c r="AK33" s="284">
        <f>AK34+AK32</f>
        <v>1122956</v>
      </c>
      <c r="AL33" s="284">
        <v>1072417</v>
      </c>
      <c r="AM33" s="284">
        <v>962277</v>
      </c>
      <c r="AN33" s="284">
        <v>982231</v>
      </c>
      <c r="AO33" s="284">
        <f>AO34+AO32</f>
        <v>1547936</v>
      </c>
      <c r="AP33" s="284">
        <v>1511211</v>
      </c>
      <c r="AQ33" s="284">
        <f>AQ34+AQ32</f>
        <v>1482861</v>
      </c>
      <c r="AR33" s="284">
        <f>AR34+AR32</f>
        <v>1511976</v>
      </c>
      <c r="AS33" s="284">
        <v>1694153</v>
      </c>
      <c r="AT33" s="284">
        <f>AT34+AT32</f>
        <v>1615716</v>
      </c>
      <c r="AU33" s="284">
        <v>1657983</v>
      </c>
      <c r="AV33" s="284">
        <v>1657983</v>
      </c>
    </row>
    <row r="34" spans="2:48" s="101" customFormat="1" ht="14" x14ac:dyDescent="0.3">
      <c r="B34" s="134" t="s">
        <v>272</v>
      </c>
      <c r="D34" s="779">
        <v>15.7</v>
      </c>
      <c r="F34" s="779">
        <v>12.7</v>
      </c>
      <c r="G34" s="779">
        <v>12.3</v>
      </c>
      <c r="H34" s="779">
        <v>4.0999999999999996</v>
      </c>
      <c r="I34" s="779">
        <v>22.2</v>
      </c>
      <c r="J34" s="461" t="s">
        <v>1</v>
      </c>
      <c r="K34" s="461">
        <v>1.7</v>
      </c>
      <c r="L34" s="461">
        <v>5.2</v>
      </c>
      <c r="M34" s="461">
        <v>0</v>
      </c>
      <c r="N34" s="461">
        <v>0</v>
      </c>
      <c r="O34" s="461">
        <v>0</v>
      </c>
      <c r="P34" s="461">
        <v>0</v>
      </c>
      <c r="Q34" s="461">
        <v>44.1</v>
      </c>
      <c r="R34" s="461">
        <v>17.600000000000001</v>
      </c>
      <c r="S34" s="765"/>
      <c r="W34" s="134" t="s">
        <v>270</v>
      </c>
      <c r="X34" s="134"/>
      <c r="Y34" s="136">
        <v>0</v>
      </c>
      <c r="Z34" s="136">
        <v>0</v>
      </c>
      <c r="AA34" s="136">
        <v>19370.419982719231</v>
      </c>
      <c r="AB34" s="136">
        <v>32573.40912</v>
      </c>
      <c r="AC34" s="136">
        <v>17560</v>
      </c>
      <c r="AD34" s="136">
        <v>17560.382600000001</v>
      </c>
      <c r="AE34" s="136">
        <v>17560</v>
      </c>
      <c r="AF34" s="136">
        <v>17560.382600000001</v>
      </c>
      <c r="AG34" s="136" t="s">
        <v>61</v>
      </c>
      <c r="AH34" s="136">
        <v>17560</v>
      </c>
      <c r="AI34" s="136">
        <v>18483</v>
      </c>
      <c r="AJ34" s="136">
        <v>65340</v>
      </c>
      <c r="AK34" s="136">
        <v>44061</v>
      </c>
      <c r="AL34" s="136">
        <v>43210</v>
      </c>
      <c r="AM34" s="136">
        <v>6000</v>
      </c>
      <c r="AN34" s="136">
        <v>6000</v>
      </c>
      <c r="AO34" s="136">
        <v>0</v>
      </c>
      <c r="AP34" s="136">
        <v>0</v>
      </c>
      <c r="AQ34" s="136">
        <v>0</v>
      </c>
      <c r="AR34" s="136">
        <v>0</v>
      </c>
      <c r="AS34" s="136">
        <v>0</v>
      </c>
      <c r="AT34" s="136">
        <v>0</v>
      </c>
      <c r="AU34" s="136">
        <v>18267</v>
      </c>
      <c r="AV34" s="136">
        <v>1472</v>
      </c>
    </row>
    <row r="35" spans="2:48" s="101" customFormat="1" ht="14" x14ac:dyDescent="0.3">
      <c r="B35" s="100" t="s">
        <v>271</v>
      </c>
      <c r="D35" s="780" t="s">
        <v>728</v>
      </c>
      <c r="F35" s="780" t="s">
        <v>701</v>
      </c>
      <c r="G35" s="780" t="s">
        <v>679</v>
      </c>
      <c r="H35" s="780">
        <v>7778.4</v>
      </c>
      <c r="I35" s="780" t="s">
        <v>702</v>
      </c>
      <c r="J35" s="462">
        <v>7991.3</v>
      </c>
      <c r="K35" s="462" t="s">
        <v>157</v>
      </c>
      <c r="L35" s="462">
        <v>7493.9</v>
      </c>
      <c r="M35" s="462">
        <f>M33+M21</f>
        <v>7533</v>
      </c>
      <c r="N35" s="462">
        <v>6806.3</v>
      </c>
      <c r="O35" s="462">
        <v>6645.7</v>
      </c>
      <c r="P35" s="462">
        <v>6512.1</v>
      </c>
      <c r="Q35" s="462">
        <v>6119.9</v>
      </c>
      <c r="R35" s="462">
        <v>5673.2</v>
      </c>
      <c r="S35" s="765"/>
      <c r="W35" s="100" t="s">
        <v>271</v>
      </c>
      <c r="X35" s="100"/>
      <c r="Y35" s="281">
        <v>5623769</v>
      </c>
      <c r="Z35" s="281">
        <v>5536860.9884875081</v>
      </c>
      <c r="AA35" s="281">
        <v>5552024.6384346019</v>
      </c>
      <c r="AB35" s="281">
        <v>5730533.5898472033</v>
      </c>
      <c r="AC35" s="281">
        <v>5743616</v>
      </c>
      <c r="AD35" s="281">
        <v>5625980.808530001</v>
      </c>
      <c r="AE35" s="281">
        <v>5362380</v>
      </c>
      <c r="AF35" s="281">
        <v>5504704</v>
      </c>
      <c r="AG35" s="281">
        <v>5680332</v>
      </c>
      <c r="AH35" s="281">
        <v>5407137</v>
      </c>
      <c r="AI35" s="281">
        <v>6293633</v>
      </c>
      <c r="AJ35" s="281">
        <v>6203745</v>
      </c>
      <c r="AK35" s="281">
        <f>AK21+AK33</f>
        <v>6102457</v>
      </c>
      <c r="AL35" s="281">
        <v>6092486</v>
      </c>
      <c r="AM35" s="281">
        <v>5970668</v>
      </c>
      <c r="AN35" s="281">
        <v>5959402</v>
      </c>
      <c r="AO35" s="281">
        <f>AO21+AO33</f>
        <v>6490797</v>
      </c>
      <c r="AP35" s="281">
        <v>6362812</v>
      </c>
      <c r="AQ35" s="281">
        <f>AQ32+AQ21</f>
        <v>6356433</v>
      </c>
      <c r="AR35" s="281">
        <f>AR32+AR21</f>
        <v>6400939</v>
      </c>
      <c r="AS35" s="281">
        <v>6641559</v>
      </c>
      <c r="AT35" s="281">
        <f>AT32+AT21</f>
        <v>6572300</v>
      </c>
      <c r="AU35" s="281">
        <v>6618596</v>
      </c>
      <c r="AV35" s="281">
        <f>AV21+AV32+AV34</f>
        <v>6646498</v>
      </c>
    </row>
    <row r="36" spans="2:48" x14ac:dyDescent="0.35">
      <c r="B36" s="14"/>
      <c r="D36" s="787"/>
      <c r="F36" s="787"/>
      <c r="G36" s="787"/>
      <c r="H36" s="289"/>
      <c r="I36" s="289"/>
      <c r="J36" s="12"/>
      <c r="L36" s="289"/>
      <c r="M36" s="289"/>
      <c r="N36" s="289"/>
      <c r="O36" s="289"/>
      <c r="P36" s="289"/>
      <c r="Q36" s="289"/>
      <c r="R36" s="289"/>
      <c r="S36" s="765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2:48" x14ac:dyDescent="0.35">
      <c r="B37" s="14"/>
      <c r="S37" s="765"/>
      <c r="X37" s="29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</row>
    <row r="38" spans="2:48" x14ac:dyDescent="0.35">
      <c r="B38" s="87" t="s">
        <v>254</v>
      </c>
      <c r="S38" s="765"/>
      <c r="W38" s="87" t="s">
        <v>254</v>
      </c>
      <c r="X38" s="29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</row>
    <row r="39" spans="2:48" x14ac:dyDescent="0.35">
      <c r="B39" s="14"/>
      <c r="S39" s="765"/>
      <c r="X39" s="29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136"/>
      <c r="AL39" s="33"/>
      <c r="AM39" s="136"/>
      <c r="AN39" s="136"/>
      <c r="AO39" s="136"/>
      <c r="AP39" s="33"/>
      <c r="AQ39" s="33"/>
      <c r="AR39" s="33"/>
      <c r="AS39" s="136"/>
      <c r="AT39" s="136"/>
      <c r="AU39" s="136"/>
      <c r="AV39" s="136"/>
    </row>
    <row r="40" spans="2:48" ht="23" x14ac:dyDescent="0.35">
      <c r="B40" s="403"/>
      <c r="D40" s="805" t="s">
        <v>725</v>
      </c>
      <c r="F40" s="746" t="s">
        <v>692</v>
      </c>
      <c r="G40" s="746" t="s">
        <v>673</v>
      </c>
      <c r="H40" s="746" t="s">
        <v>664</v>
      </c>
      <c r="I40" s="746" t="s">
        <v>656</v>
      </c>
      <c r="J40" s="746" t="s">
        <v>645</v>
      </c>
      <c r="K40" s="746" t="s">
        <v>203</v>
      </c>
      <c r="L40" s="746" t="s">
        <v>202</v>
      </c>
      <c r="M40" s="746" t="s">
        <v>201</v>
      </c>
      <c r="N40" s="746" t="s">
        <v>200</v>
      </c>
      <c r="O40" s="746" t="s">
        <v>196</v>
      </c>
      <c r="P40" s="746" t="s">
        <v>192</v>
      </c>
      <c r="Q40" s="746" t="s">
        <v>188</v>
      </c>
      <c r="R40" s="746" t="s">
        <v>184</v>
      </c>
      <c r="S40" s="765"/>
      <c r="W40" s="838"/>
      <c r="X40" s="29"/>
      <c r="Y40" s="490" t="s">
        <v>636</v>
      </c>
      <c r="Z40" s="490" t="s">
        <v>408</v>
      </c>
      <c r="AA40" s="490" t="s">
        <v>412</v>
      </c>
      <c r="AB40" s="490" t="s">
        <v>396</v>
      </c>
      <c r="AC40" s="491" t="s">
        <v>637</v>
      </c>
      <c r="AD40" s="491" t="s">
        <v>410</v>
      </c>
      <c r="AE40" s="491" t="s">
        <v>413</v>
      </c>
      <c r="AF40" s="491" t="s">
        <v>416</v>
      </c>
      <c r="AG40" s="491" t="s">
        <v>638</v>
      </c>
      <c r="AH40" s="491" t="s">
        <v>423</v>
      </c>
      <c r="AI40" s="491" t="s">
        <v>426</v>
      </c>
      <c r="AJ40" s="491" t="s">
        <v>639</v>
      </c>
      <c r="AK40" s="491" t="s">
        <v>644</v>
      </c>
      <c r="AL40" s="491" t="s">
        <v>640</v>
      </c>
      <c r="AM40" s="491" t="s">
        <v>641</v>
      </c>
      <c r="AN40" s="491" t="s">
        <v>642</v>
      </c>
      <c r="AO40" s="491" t="s">
        <v>643</v>
      </c>
      <c r="AP40" s="491" t="s">
        <v>193</v>
      </c>
      <c r="AQ40" s="491" t="s">
        <v>194</v>
      </c>
      <c r="AR40" s="491" t="s">
        <v>195</v>
      </c>
      <c r="AS40" s="491" t="s">
        <v>196</v>
      </c>
      <c r="AT40" s="491" t="s">
        <v>197</v>
      </c>
      <c r="AU40" s="491" t="s">
        <v>198</v>
      </c>
      <c r="AV40" s="491" t="s">
        <v>199</v>
      </c>
    </row>
    <row r="41" spans="2:48" ht="15" thickBot="1" x14ac:dyDescent="0.4">
      <c r="B41" s="295"/>
      <c r="D41" s="805" t="s">
        <v>663</v>
      </c>
      <c r="F41" s="490" t="s">
        <v>218</v>
      </c>
      <c r="G41" s="490" t="s">
        <v>647</v>
      </c>
      <c r="H41" s="490" t="s">
        <v>647</v>
      </c>
      <c r="I41" s="490" t="s">
        <v>647</v>
      </c>
      <c r="J41" s="490" t="s">
        <v>647</v>
      </c>
      <c r="K41" s="722" t="s">
        <v>218</v>
      </c>
      <c r="L41" s="722" t="s">
        <v>218</v>
      </c>
      <c r="M41" s="722" t="s">
        <v>218</v>
      </c>
      <c r="N41" s="722" t="s">
        <v>218</v>
      </c>
      <c r="O41" s="722" t="s">
        <v>218</v>
      </c>
      <c r="P41" s="722" t="s">
        <v>218</v>
      </c>
      <c r="Q41" s="722" t="s">
        <v>218</v>
      </c>
      <c r="R41" s="722" t="s">
        <v>218</v>
      </c>
      <c r="S41" s="765"/>
      <c r="W41" s="839"/>
      <c r="X41" s="29"/>
      <c r="Y41" s="492" t="s">
        <v>0</v>
      </c>
      <c r="Z41" s="492" t="s">
        <v>0</v>
      </c>
      <c r="AA41" s="492" t="s">
        <v>0</v>
      </c>
      <c r="AB41" s="492" t="s">
        <v>0</v>
      </c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</row>
    <row r="42" spans="2:48" x14ac:dyDescent="0.35">
      <c r="B42" s="100" t="s">
        <v>273</v>
      </c>
      <c r="S42" s="765"/>
      <c r="W42" s="100" t="s">
        <v>273</v>
      </c>
      <c r="X42" s="29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</row>
    <row r="43" spans="2:48" x14ac:dyDescent="0.35">
      <c r="B43" s="100" t="s">
        <v>274</v>
      </c>
      <c r="S43" s="765"/>
      <c r="W43" s="29"/>
      <c r="X43" s="29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</row>
    <row r="44" spans="2:48" x14ac:dyDescent="0.35">
      <c r="B44" s="133" t="s">
        <v>275</v>
      </c>
      <c r="C44" s="101"/>
      <c r="D44" s="505">
        <v>2239.3000000000002</v>
      </c>
      <c r="F44" s="505" t="s">
        <v>146</v>
      </c>
      <c r="G44" s="505" t="s">
        <v>146</v>
      </c>
      <c r="H44" s="505">
        <v>2239.3000000000002</v>
      </c>
      <c r="I44" s="505" t="s">
        <v>146</v>
      </c>
      <c r="J44" s="458">
        <v>2239.3000000000002</v>
      </c>
      <c r="K44" s="458" t="s">
        <v>146</v>
      </c>
      <c r="L44" s="458">
        <v>2239.3000000000002</v>
      </c>
      <c r="M44" s="458">
        <v>2239.3000000000002</v>
      </c>
      <c r="N44" s="458">
        <v>2239.3000000000002</v>
      </c>
      <c r="O44" s="458">
        <v>2239.3000000000002</v>
      </c>
      <c r="P44" s="458">
        <v>2239.3000000000002</v>
      </c>
      <c r="Q44" s="458">
        <v>2239.3000000000002</v>
      </c>
      <c r="R44" s="458">
        <v>2239.3000000000002</v>
      </c>
      <c r="S44" s="765"/>
      <c r="W44" s="100" t="s">
        <v>274</v>
      </c>
      <c r="X44" s="29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</row>
    <row r="45" spans="2:48" s="101" customFormat="1" ht="14" x14ac:dyDescent="0.3">
      <c r="B45" s="133" t="s">
        <v>276</v>
      </c>
      <c r="D45" s="505">
        <v>771.7</v>
      </c>
      <c r="F45" s="505">
        <v>782.4</v>
      </c>
      <c r="G45" s="505">
        <v>782.4</v>
      </c>
      <c r="H45" s="505">
        <v>781.4</v>
      </c>
      <c r="I45" s="505">
        <v>781.4</v>
      </c>
      <c r="J45" s="458">
        <v>781.4</v>
      </c>
      <c r="K45" s="458">
        <v>781.4</v>
      </c>
      <c r="L45" s="458">
        <v>781.4</v>
      </c>
      <c r="M45" s="458">
        <v>628.20000000000005</v>
      </c>
      <c r="N45" s="458">
        <v>628.20000000000005</v>
      </c>
      <c r="O45" s="458">
        <v>619.29999999999995</v>
      </c>
      <c r="P45" s="458">
        <v>618.70000000000005</v>
      </c>
      <c r="Q45" s="458">
        <v>619.5</v>
      </c>
      <c r="R45" s="458">
        <v>615.4</v>
      </c>
      <c r="S45" s="765"/>
      <c r="W45" s="133" t="s">
        <v>275</v>
      </c>
      <c r="X45" s="133"/>
      <c r="Y45" s="277">
        <v>2889200</v>
      </c>
      <c r="Z45" s="277">
        <v>2889200</v>
      </c>
      <c r="AA45" s="277">
        <v>2889200</v>
      </c>
      <c r="AB45" s="277">
        <v>2166900.75</v>
      </c>
      <c r="AC45" s="277">
        <v>2166901</v>
      </c>
      <c r="AD45" s="277">
        <v>2239345.85</v>
      </c>
      <c r="AE45" s="277">
        <v>2239346</v>
      </c>
      <c r="AF45" s="277">
        <v>2239345.85</v>
      </c>
      <c r="AG45" s="277">
        <v>2239346</v>
      </c>
      <c r="AH45" s="277">
        <v>2239346</v>
      </c>
      <c r="AI45" s="277">
        <v>2239346</v>
      </c>
      <c r="AJ45" s="277">
        <v>2239346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</row>
    <row r="46" spans="2:48" s="101" customFormat="1" ht="14" x14ac:dyDescent="0.3">
      <c r="B46" s="133" t="s">
        <v>277</v>
      </c>
      <c r="D46" s="505">
        <v>-75.8</v>
      </c>
      <c r="F46" s="505">
        <v>-160.19999999999999</v>
      </c>
      <c r="G46" s="505">
        <v>-155.9</v>
      </c>
      <c r="H46" s="505">
        <v>-144.9</v>
      </c>
      <c r="I46" s="505">
        <v>-114.8</v>
      </c>
      <c r="J46" s="458">
        <v>-77.7</v>
      </c>
      <c r="K46" s="458">
        <v>-64.599999999999994</v>
      </c>
      <c r="L46" s="458">
        <v>-47.4</v>
      </c>
      <c r="M46" s="458">
        <v>-43.9</v>
      </c>
      <c r="N46" s="458">
        <v>-44.2</v>
      </c>
      <c r="O46" s="458">
        <v>-1.6</v>
      </c>
      <c r="P46" s="458">
        <v>5.7</v>
      </c>
      <c r="Q46" s="458">
        <v>-2.8</v>
      </c>
      <c r="R46" s="458">
        <v>-48.6</v>
      </c>
      <c r="S46" s="765"/>
      <c r="W46" s="133" t="s">
        <v>276</v>
      </c>
      <c r="X46" s="133"/>
      <c r="Y46" s="277">
        <v>122773</v>
      </c>
      <c r="Z46" s="277">
        <v>122773.37298000001</v>
      </c>
      <c r="AA46" s="277">
        <v>117921.72775200001</v>
      </c>
      <c r="AB46" s="277">
        <v>698432.41585999995</v>
      </c>
      <c r="AC46" s="277">
        <v>692761</v>
      </c>
      <c r="AD46" s="277">
        <v>618796.7691899999</v>
      </c>
      <c r="AE46" s="277">
        <v>625802</v>
      </c>
      <c r="AF46" s="277">
        <v>615343.38583999989</v>
      </c>
      <c r="AG46" s="277" t="s">
        <v>47</v>
      </c>
      <c r="AH46" s="277">
        <v>615343</v>
      </c>
      <c r="AI46" s="277">
        <v>619407</v>
      </c>
      <c r="AJ46" s="277">
        <v>619407</v>
      </c>
      <c r="AK46" s="277">
        <v>619407</v>
      </c>
      <c r="AL46" s="277">
        <v>619407</v>
      </c>
      <c r="AM46" s="277">
        <v>618531</v>
      </c>
      <c r="AN46" s="277">
        <v>618531</v>
      </c>
      <c r="AO46" s="277">
        <v>618666</v>
      </c>
      <c r="AP46" s="277">
        <v>618666</v>
      </c>
      <c r="AQ46" s="277">
        <v>618050</v>
      </c>
      <c r="AR46" s="277">
        <v>618050</v>
      </c>
      <c r="AS46" s="277">
        <v>619306</v>
      </c>
      <c r="AT46" s="277">
        <v>619306</v>
      </c>
      <c r="AU46" s="277">
        <v>627557</v>
      </c>
      <c r="AV46" s="277">
        <v>628174</v>
      </c>
    </row>
    <row r="47" spans="2:48" s="101" customFormat="1" ht="25" x14ac:dyDescent="0.3">
      <c r="B47" s="715" t="s">
        <v>279</v>
      </c>
      <c r="D47" s="819">
        <v>142.5</v>
      </c>
      <c r="F47" s="505">
        <v>104.8</v>
      </c>
      <c r="G47" s="505">
        <v>71.099999999999994</v>
      </c>
      <c r="H47" s="505">
        <v>71.7</v>
      </c>
      <c r="I47" s="505">
        <v>70.5</v>
      </c>
      <c r="J47" s="458">
        <v>77.5</v>
      </c>
      <c r="K47" s="458">
        <v>83.2</v>
      </c>
      <c r="L47" s="458">
        <v>76.099999999999994</v>
      </c>
      <c r="M47" s="458">
        <v>73.2</v>
      </c>
      <c r="N47" s="458">
        <v>75.8</v>
      </c>
      <c r="O47" s="458">
        <v>59.9</v>
      </c>
      <c r="P47" s="458">
        <v>60.5</v>
      </c>
      <c r="Q47" s="458">
        <v>32</v>
      </c>
      <c r="R47" s="458">
        <v>0</v>
      </c>
      <c r="S47" s="765"/>
      <c r="W47" s="133" t="s">
        <v>277</v>
      </c>
      <c r="X47" s="133"/>
      <c r="Y47" s="136">
        <v>-29325</v>
      </c>
      <c r="Z47" s="136">
        <v>-29325.983122199988</v>
      </c>
      <c r="AA47" s="136">
        <v>-29979.679370130252</v>
      </c>
      <c r="AB47" s="136">
        <v>-29671.078429399993</v>
      </c>
      <c r="AC47" s="136">
        <v>-16392</v>
      </c>
      <c r="AD47" s="136">
        <v>-16314.837890000001</v>
      </c>
      <c r="AE47" s="136">
        <v>-16971</v>
      </c>
      <c r="AF47" s="136">
        <v>-17451</v>
      </c>
      <c r="AG47" s="136">
        <v>-48617</v>
      </c>
      <c r="AH47" s="136" t="s">
        <v>78</v>
      </c>
      <c r="AI47" s="136">
        <v>1292</v>
      </c>
      <c r="AJ47" s="136">
        <v>273</v>
      </c>
      <c r="AK47" s="136">
        <v>-2779</v>
      </c>
      <c r="AL47" s="136">
        <v>-2288</v>
      </c>
      <c r="AM47" s="136">
        <v>-5708</v>
      </c>
      <c r="AN47" s="136">
        <v>897</v>
      </c>
      <c r="AO47" s="136">
        <v>11447</v>
      </c>
      <c r="AP47" s="136">
        <v>27164</v>
      </c>
      <c r="AQ47" s="136">
        <v>7537</v>
      </c>
      <c r="AR47" s="364">
        <v>-210</v>
      </c>
      <c r="AS47" s="136">
        <v>4872</v>
      </c>
      <c r="AT47" s="136">
        <v>-14451</v>
      </c>
      <c r="AU47" s="136">
        <v>-39630</v>
      </c>
      <c r="AV47" s="277">
        <v>-26315</v>
      </c>
    </row>
    <row r="48" spans="2:48" s="101" customFormat="1" ht="14" x14ac:dyDescent="0.3">
      <c r="B48" s="133" t="s">
        <v>278</v>
      </c>
      <c r="D48" s="505">
        <v>-37.1</v>
      </c>
      <c r="F48" s="505">
        <v>177.5</v>
      </c>
      <c r="G48" s="505">
        <v>225.5</v>
      </c>
      <c r="H48" s="505">
        <v>210.9</v>
      </c>
      <c r="I48" s="505">
        <v>288.39999999999998</v>
      </c>
      <c r="J48" s="458">
        <v>402.8</v>
      </c>
      <c r="K48" s="458">
        <v>465.5</v>
      </c>
      <c r="L48" s="458">
        <v>414.7</v>
      </c>
      <c r="M48" s="458">
        <v>640.29999999999995</v>
      </c>
      <c r="N48" s="458">
        <v>584.4</v>
      </c>
      <c r="O48" s="458">
        <v>400.3</v>
      </c>
      <c r="P48" s="458">
        <v>319.2</v>
      </c>
      <c r="Q48" s="458">
        <v>463.4</v>
      </c>
      <c r="R48" s="458">
        <v>515.4</v>
      </c>
      <c r="S48" s="765"/>
      <c r="W48" s="133" t="s">
        <v>278</v>
      </c>
      <c r="X48" s="133"/>
      <c r="Y48" s="136">
        <v>159946</v>
      </c>
      <c r="Z48" s="136">
        <v>163680.33339247841</v>
      </c>
      <c r="AA48" s="136">
        <v>241206.78806826309</v>
      </c>
      <c r="AB48" s="136">
        <v>527189.91306702502</v>
      </c>
      <c r="AC48" s="136">
        <v>603247</v>
      </c>
      <c r="AD48" s="136">
        <v>660113.75609000004</v>
      </c>
      <c r="AE48" s="136">
        <v>584961</v>
      </c>
      <c r="AF48" s="136">
        <v>694471.88071806077</v>
      </c>
      <c r="AG48" s="136">
        <v>525721</v>
      </c>
      <c r="AH48" s="136">
        <v>571281</v>
      </c>
      <c r="AI48" s="136">
        <v>593015</v>
      </c>
      <c r="AJ48" s="136">
        <v>657430</v>
      </c>
      <c r="AK48" s="136">
        <v>446471</v>
      </c>
      <c r="AL48" s="136">
        <v>380093</v>
      </c>
      <c r="AM48" s="136">
        <v>272679</v>
      </c>
      <c r="AN48" s="136">
        <v>267019</v>
      </c>
      <c r="AO48" s="136">
        <v>330325</v>
      </c>
      <c r="AP48" s="136">
        <v>27213</v>
      </c>
      <c r="AQ48" s="136">
        <v>50039</v>
      </c>
      <c r="AR48" s="136">
        <v>68784</v>
      </c>
      <c r="AS48" s="136">
        <v>411358</v>
      </c>
      <c r="AT48" s="136">
        <v>71463</v>
      </c>
      <c r="AU48" s="136">
        <v>79966</v>
      </c>
      <c r="AV48" s="277">
        <v>72776</v>
      </c>
    </row>
    <row r="49" spans="2:48" s="101" customFormat="1" ht="25" x14ac:dyDescent="0.3">
      <c r="B49" s="133" t="s">
        <v>280</v>
      </c>
      <c r="D49" s="505"/>
      <c r="F49" s="505"/>
      <c r="G49" s="505"/>
      <c r="H49" s="505"/>
      <c r="I49" s="505"/>
      <c r="J49" s="505"/>
      <c r="K49" s="505"/>
      <c r="L49" s="505"/>
      <c r="M49" s="458"/>
      <c r="N49" s="458">
        <v>0</v>
      </c>
      <c r="O49" s="458">
        <v>0</v>
      </c>
      <c r="P49" s="458">
        <v>0</v>
      </c>
      <c r="Q49" s="458">
        <v>0</v>
      </c>
      <c r="R49" s="458">
        <v>55.2</v>
      </c>
      <c r="S49" s="765"/>
      <c r="W49" s="226" t="s">
        <v>279</v>
      </c>
      <c r="X49" s="137"/>
      <c r="Y49" s="136">
        <v>0</v>
      </c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13504</v>
      </c>
      <c r="AJ49" s="136">
        <v>23689</v>
      </c>
      <c r="AK49" s="136">
        <v>31500</v>
      </c>
      <c r="AL49" s="136">
        <v>32081</v>
      </c>
      <c r="AM49" s="136">
        <v>59151</v>
      </c>
      <c r="AN49" s="136">
        <v>41645</v>
      </c>
      <c r="AO49" s="136">
        <v>60494</v>
      </c>
      <c r="AP49" s="136">
        <v>312006</v>
      </c>
      <c r="AQ49" s="136">
        <v>350303</v>
      </c>
      <c r="AR49" s="136">
        <v>382682</v>
      </c>
      <c r="AS49" s="136">
        <v>59896</v>
      </c>
      <c r="AT49" s="136">
        <v>456106</v>
      </c>
      <c r="AU49" s="136">
        <v>501800</v>
      </c>
      <c r="AV49" s="277">
        <v>605875</v>
      </c>
    </row>
    <row r="50" spans="2:48" s="101" customFormat="1" ht="14" x14ac:dyDescent="0.3">
      <c r="D50" s="777"/>
      <c r="F50" s="777"/>
      <c r="G50" s="777"/>
      <c r="H50" s="777"/>
      <c r="I50" s="777"/>
      <c r="J50" s="105"/>
      <c r="K50" s="105"/>
      <c r="L50" s="105"/>
      <c r="M50" s="105"/>
      <c r="N50" s="105"/>
      <c r="O50" s="105"/>
      <c r="P50" s="105"/>
      <c r="Q50" s="105"/>
      <c r="R50" s="105"/>
      <c r="S50" s="765"/>
      <c r="W50" s="134" t="s">
        <v>616</v>
      </c>
      <c r="X50" s="134"/>
      <c r="Y50" s="136">
        <v>3142594</v>
      </c>
      <c r="Z50" s="136">
        <v>3146327.7232502787</v>
      </c>
      <c r="AA50" s="136">
        <v>3218348.8364501325</v>
      </c>
      <c r="AB50" s="136">
        <v>3362852.0004976252</v>
      </c>
      <c r="AC50" s="136">
        <v>3446517</v>
      </c>
      <c r="AD50" s="136">
        <v>3501941.5373900002</v>
      </c>
      <c r="AE50" s="136">
        <v>3433138</v>
      </c>
      <c r="AF50" s="136">
        <v>3531710</v>
      </c>
      <c r="AG50" s="136">
        <v>3331793</v>
      </c>
      <c r="AH50" s="136">
        <v>3379418</v>
      </c>
      <c r="AI50" s="136">
        <f t="shared" ref="AI50:AO50" si="0">SUM(AI45:AI49)</f>
        <v>3466564</v>
      </c>
      <c r="AJ50" s="136">
        <f t="shared" si="0"/>
        <v>3540145</v>
      </c>
      <c r="AK50" s="136">
        <f t="shared" si="0"/>
        <v>3333945</v>
      </c>
      <c r="AL50" s="136">
        <f t="shared" si="0"/>
        <v>3268639</v>
      </c>
      <c r="AM50" s="136">
        <f t="shared" si="0"/>
        <v>3183999</v>
      </c>
      <c r="AN50" s="136">
        <f t="shared" si="0"/>
        <v>3167438</v>
      </c>
      <c r="AO50" s="136">
        <f t="shared" si="0"/>
        <v>3260278</v>
      </c>
      <c r="AP50" s="136">
        <v>3224395</v>
      </c>
      <c r="AQ50" s="136">
        <v>3265275</v>
      </c>
      <c r="AR50" s="136">
        <v>3308652</v>
      </c>
      <c r="AS50" s="136">
        <v>3334778</v>
      </c>
      <c r="AT50" s="136">
        <v>3371770</v>
      </c>
      <c r="AU50" s="136">
        <v>3409039</v>
      </c>
      <c r="AV50" s="277">
        <v>3519856</v>
      </c>
    </row>
    <row r="51" spans="2:48" s="101" customFormat="1" ht="14" x14ac:dyDescent="0.3">
      <c r="D51" s="777"/>
      <c r="F51" s="777"/>
      <c r="G51" s="777"/>
      <c r="H51" s="777"/>
      <c r="I51" s="777"/>
      <c r="J51" s="105"/>
      <c r="K51" s="105"/>
      <c r="L51" s="105"/>
      <c r="M51" s="105"/>
      <c r="N51" s="105"/>
      <c r="O51" s="105"/>
      <c r="P51" s="105"/>
      <c r="Q51" s="105"/>
      <c r="R51" s="105"/>
      <c r="S51" s="765"/>
      <c r="W51" s="134" t="s">
        <v>617</v>
      </c>
      <c r="X51" s="134"/>
      <c r="Y51" s="225">
        <v>72078</v>
      </c>
      <c r="Z51" s="225">
        <v>69787.446868348008</v>
      </c>
      <c r="AA51" s="225">
        <v>71912.37344600496</v>
      </c>
      <c r="AB51" s="225">
        <v>70508.562636500705</v>
      </c>
      <c r="AC51" s="225">
        <v>62377</v>
      </c>
      <c r="AD51" s="225">
        <v>63105.163140000004</v>
      </c>
      <c r="AE51" s="225">
        <v>63326</v>
      </c>
      <c r="AF51" s="225">
        <v>63129.638469999998</v>
      </c>
      <c r="AG51" s="225">
        <v>63500</v>
      </c>
      <c r="AH51" s="225"/>
      <c r="AI51" s="225">
        <v>0</v>
      </c>
      <c r="AJ51" s="225">
        <v>0</v>
      </c>
      <c r="AK51" s="225">
        <v>0</v>
      </c>
      <c r="AL51" s="225" t="s">
        <v>1</v>
      </c>
      <c r="AM51" s="225" t="s">
        <v>1</v>
      </c>
      <c r="AN51" s="225" t="s">
        <v>1</v>
      </c>
      <c r="AO51" s="225">
        <v>0</v>
      </c>
      <c r="AP51" s="225">
        <v>0</v>
      </c>
      <c r="AQ51" s="225">
        <v>0</v>
      </c>
      <c r="AR51" s="225">
        <v>0</v>
      </c>
      <c r="AS51" s="225"/>
      <c r="AT51" s="225"/>
      <c r="AU51" s="225"/>
      <c r="AV51" s="225"/>
    </row>
    <row r="52" spans="2:48" s="101" customFormat="1" ht="15" thickBot="1" x14ac:dyDescent="0.4">
      <c r="B52" s="100" t="s">
        <v>281</v>
      </c>
      <c r="C52"/>
      <c r="D52" s="778" t="s">
        <v>729</v>
      </c>
      <c r="F52" s="778" t="s">
        <v>703</v>
      </c>
      <c r="G52" s="778" t="s">
        <v>680</v>
      </c>
      <c r="H52" s="778">
        <v>3158.4</v>
      </c>
      <c r="I52" s="778" t="s">
        <v>704</v>
      </c>
      <c r="J52" s="463">
        <v>3423.3</v>
      </c>
      <c r="K52" s="463" t="s">
        <v>158</v>
      </c>
      <c r="L52" s="463">
        <v>3464.1</v>
      </c>
      <c r="M52" s="463">
        <f>SUM(M44:M51)</f>
        <v>3537.0999999999995</v>
      </c>
      <c r="N52" s="463">
        <v>3483.5</v>
      </c>
      <c r="O52" s="463">
        <v>3317.2</v>
      </c>
      <c r="P52" s="463">
        <v>3243.4</v>
      </c>
      <c r="Q52" s="463">
        <v>3351.4</v>
      </c>
      <c r="R52" s="463">
        <v>3376.7</v>
      </c>
      <c r="S52" s="765"/>
      <c r="W52" s="100" t="s">
        <v>281</v>
      </c>
      <c r="X52" s="100"/>
      <c r="Y52" s="285">
        <v>3214672</v>
      </c>
      <c r="Z52" s="285">
        <v>3216115.1701186267</v>
      </c>
      <c r="AA52" s="285">
        <v>3290261.2098961375</v>
      </c>
      <c r="AB52" s="285">
        <v>3433360.5631341259</v>
      </c>
      <c r="AC52" s="285">
        <v>3508894</v>
      </c>
      <c r="AD52" s="285">
        <v>3565046.70053</v>
      </c>
      <c r="AE52" s="285">
        <v>3496464</v>
      </c>
      <c r="AF52" s="285">
        <v>3594840.3919998049</v>
      </c>
      <c r="AG52" s="285">
        <v>3395293</v>
      </c>
      <c r="AH52" s="285">
        <v>3379418</v>
      </c>
      <c r="AI52" s="285">
        <v>3466564</v>
      </c>
      <c r="AJ52" s="285">
        <v>3540145</v>
      </c>
      <c r="AK52" s="285">
        <f>AK51+AK50</f>
        <v>3333945</v>
      </c>
      <c r="AL52" s="285">
        <v>3268639</v>
      </c>
      <c r="AM52" s="285">
        <v>3183999</v>
      </c>
      <c r="AN52" s="285">
        <v>3167438</v>
      </c>
      <c r="AO52" s="285">
        <f>AO51+AO50</f>
        <v>3260278</v>
      </c>
      <c r="AP52" s="285">
        <v>3224395</v>
      </c>
      <c r="AQ52" s="285">
        <f>AQ50+AQ51</f>
        <v>3265275</v>
      </c>
      <c r="AR52" s="285">
        <f>AR50+AR51</f>
        <v>3308652</v>
      </c>
      <c r="AS52" s="285">
        <v>3334778</v>
      </c>
      <c r="AT52" s="285">
        <f>AT51+AT50</f>
        <v>3371770</v>
      </c>
      <c r="AU52" s="285">
        <f>AU51+AU50</f>
        <v>3409039</v>
      </c>
      <c r="AV52" s="285">
        <f>AV51+AV50</f>
        <v>3519856</v>
      </c>
    </row>
    <row r="53" spans="2:48" x14ac:dyDescent="0.35">
      <c r="B53" s="12"/>
      <c r="C53" s="101"/>
      <c r="D53" s="777"/>
      <c r="F53" s="777"/>
      <c r="G53" s="777"/>
      <c r="H53" s="777"/>
      <c r="I53" s="777"/>
      <c r="J53" s="105"/>
      <c r="K53" s="105"/>
      <c r="L53" s="105"/>
      <c r="M53" s="105"/>
      <c r="N53" s="105"/>
      <c r="O53" s="105"/>
      <c r="P53" s="105"/>
      <c r="Q53" s="105"/>
      <c r="R53" s="105"/>
      <c r="S53" s="765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</row>
    <row r="54" spans="2:48" s="101" customFormat="1" ht="14" x14ac:dyDescent="0.3">
      <c r="B54" s="100" t="s">
        <v>285</v>
      </c>
      <c r="D54" s="777"/>
      <c r="F54" s="777"/>
      <c r="G54" s="777"/>
      <c r="H54" s="777"/>
      <c r="I54" s="777"/>
      <c r="J54" s="105"/>
      <c r="K54" s="105"/>
      <c r="L54" s="105"/>
      <c r="M54" s="105"/>
      <c r="N54" s="105"/>
      <c r="O54" s="105"/>
      <c r="P54" s="105"/>
      <c r="Q54" s="105"/>
      <c r="R54" s="105"/>
      <c r="S54" s="765"/>
      <c r="W54" s="100" t="s">
        <v>285</v>
      </c>
      <c r="X54" s="100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</row>
    <row r="55" spans="2:48" s="101" customFormat="1" ht="14" x14ac:dyDescent="0.3">
      <c r="B55" s="133" t="s">
        <v>286</v>
      </c>
      <c r="D55" s="505" t="s">
        <v>730</v>
      </c>
      <c r="F55" s="505" t="s">
        <v>705</v>
      </c>
      <c r="G55" s="505" t="s">
        <v>681</v>
      </c>
      <c r="H55" s="505">
        <v>2306.6999999999998</v>
      </c>
      <c r="I55" s="505" t="s">
        <v>706</v>
      </c>
      <c r="J55" s="458">
        <v>2201.4</v>
      </c>
      <c r="K55" s="458" t="s">
        <v>159</v>
      </c>
      <c r="L55" s="458">
        <v>1709.4</v>
      </c>
      <c r="M55" s="458">
        <v>1791.5</v>
      </c>
      <c r="N55" s="458">
        <v>1156.5</v>
      </c>
      <c r="O55" s="458">
        <v>1403.7</v>
      </c>
      <c r="P55" s="458">
        <v>1414.5</v>
      </c>
      <c r="Q55" s="458">
        <v>809.3</v>
      </c>
      <c r="R55" s="458">
        <v>398.9</v>
      </c>
      <c r="S55" s="765"/>
      <c r="W55" s="133" t="s">
        <v>618</v>
      </c>
      <c r="X55" s="133"/>
      <c r="Y55" s="277">
        <v>193110</v>
      </c>
      <c r="Z55" s="277">
        <v>177950.47534999999</v>
      </c>
      <c r="AA55" s="277">
        <v>162321.37731000004</v>
      </c>
      <c r="AB55" s="277">
        <v>138409.99911999999</v>
      </c>
      <c r="AC55" s="277">
        <v>121558</v>
      </c>
      <c r="AD55" s="277">
        <v>105501.90648999999</v>
      </c>
      <c r="AE55" s="277">
        <v>89512</v>
      </c>
      <c r="AF55" s="277">
        <v>176648.90106</v>
      </c>
      <c r="AG55" s="277" t="s">
        <v>63</v>
      </c>
      <c r="AH55" s="277">
        <v>270203</v>
      </c>
      <c r="AI55" s="277">
        <v>581960</v>
      </c>
      <c r="AJ55" s="277">
        <v>463166</v>
      </c>
      <c r="AK55" s="277">
        <v>460577</v>
      </c>
      <c r="AL55" s="277">
        <v>585632</v>
      </c>
      <c r="AM55" s="277">
        <v>663096</v>
      </c>
      <c r="AN55" s="277">
        <v>769780</v>
      </c>
      <c r="AO55" s="277">
        <v>1273605</v>
      </c>
      <c r="AP55" s="277">
        <v>1206019</v>
      </c>
      <c r="AQ55" s="277">
        <v>1154754</v>
      </c>
      <c r="AR55" s="277">
        <v>1105075</v>
      </c>
      <c r="AS55" s="277">
        <v>1312629</v>
      </c>
      <c r="AT55" s="277">
        <v>1262869</v>
      </c>
      <c r="AU55" s="277">
        <v>1218898</v>
      </c>
      <c r="AV55" s="277">
        <v>1146327</v>
      </c>
    </row>
    <row r="56" spans="2:48" s="101" customFormat="1" ht="14" x14ac:dyDescent="0.3">
      <c r="B56" s="133" t="s">
        <v>287</v>
      </c>
      <c r="D56" s="505">
        <v>2.2999999999999998</v>
      </c>
      <c r="F56" s="505">
        <v>1.5</v>
      </c>
      <c r="G56" s="505">
        <v>3.5</v>
      </c>
      <c r="H56" s="505">
        <v>3.1</v>
      </c>
      <c r="I56" s="505">
        <v>3</v>
      </c>
      <c r="J56" s="458">
        <v>2.7</v>
      </c>
      <c r="K56" s="458">
        <v>1.1000000000000001</v>
      </c>
      <c r="L56" s="458">
        <v>1.7</v>
      </c>
      <c r="M56" s="458">
        <v>0.5</v>
      </c>
      <c r="N56" s="458">
        <v>0.5</v>
      </c>
      <c r="O56" s="458">
        <v>1.3</v>
      </c>
      <c r="P56" s="458">
        <v>1.3</v>
      </c>
      <c r="Q56" s="458">
        <v>3.1</v>
      </c>
      <c r="R56" s="458" t="s">
        <v>1</v>
      </c>
      <c r="S56" s="765"/>
      <c r="W56" s="133" t="s">
        <v>619</v>
      </c>
      <c r="X56" s="133"/>
      <c r="Y56" s="277">
        <v>418883</v>
      </c>
      <c r="Z56" s="277">
        <v>392809.27960000001</v>
      </c>
      <c r="AA56" s="277">
        <v>376162.78023656498</v>
      </c>
      <c r="AB56" s="277">
        <v>343890.33534000005</v>
      </c>
      <c r="AC56" s="277">
        <v>313136</v>
      </c>
      <c r="AD56" s="277">
        <v>273945.96850000002</v>
      </c>
      <c r="AE56" s="277">
        <v>236827</v>
      </c>
      <c r="AF56" s="277">
        <v>215147.20472000004</v>
      </c>
      <c r="AG56" s="277" t="s">
        <v>64</v>
      </c>
      <c r="AH56" s="277">
        <v>174613</v>
      </c>
      <c r="AI56" s="277">
        <v>222726</v>
      </c>
      <c r="AJ56" s="277">
        <v>212530</v>
      </c>
      <c r="AK56" s="277">
        <v>193500</v>
      </c>
      <c r="AL56" s="277">
        <v>182761</v>
      </c>
      <c r="AM56" s="277">
        <v>163380</v>
      </c>
      <c r="AN56" s="277">
        <v>149277</v>
      </c>
      <c r="AO56" s="277">
        <v>140923</v>
      </c>
      <c r="AP56" s="277">
        <v>123518</v>
      </c>
      <c r="AQ56" s="277">
        <v>110104</v>
      </c>
      <c r="AR56" s="277">
        <v>101023</v>
      </c>
      <c r="AS56" s="277">
        <v>91055</v>
      </c>
      <c r="AT56" s="277">
        <v>84913</v>
      </c>
      <c r="AU56" s="277">
        <v>81727</v>
      </c>
      <c r="AV56" s="277">
        <v>76831</v>
      </c>
    </row>
    <row r="57" spans="2:48" s="101" customFormat="1" ht="14" x14ac:dyDescent="0.3">
      <c r="B57" s="133" t="s">
        <v>288</v>
      </c>
      <c r="D57" s="505">
        <v>111.8</v>
      </c>
      <c r="F57" s="505">
        <v>145.5</v>
      </c>
      <c r="G57" s="505">
        <v>159.69999999999999</v>
      </c>
      <c r="H57" s="505">
        <v>169.6</v>
      </c>
      <c r="I57" s="505">
        <v>153.4</v>
      </c>
      <c r="J57" s="458">
        <v>157</v>
      </c>
      <c r="K57" s="458">
        <v>168.7</v>
      </c>
      <c r="L57" s="458">
        <v>180.3</v>
      </c>
      <c r="M57" s="458">
        <v>127.9</v>
      </c>
      <c r="N57" s="458">
        <v>109.8</v>
      </c>
      <c r="O57" s="458" t="s">
        <v>1</v>
      </c>
      <c r="P57" s="458">
        <v>0.6</v>
      </c>
      <c r="Q57" s="458">
        <v>22.4</v>
      </c>
      <c r="R57" s="458">
        <v>68</v>
      </c>
      <c r="S57" s="765"/>
      <c r="W57" s="138" t="s">
        <v>620</v>
      </c>
      <c r="X57" s="138"/>
      <c r="Y57" s="277">
        <v>151779</v>
      </c>
      <c r="Z57" s="277">
        <v>146837.62937000001</v>
      </c>
      <c r="AA57" s="277">
        <v>135521.98691999997</v>
      </c>
      <c r="AB57" s="277">
        <v>124718.37662000002</v>
      </c>
      <c r="AC57" s="277">
        <v>113688</v>
      </c>
      <c r="AD57" s="277">
        <v>102585.84970000001</v>
      </c>
      <c r="AE57" s="277">
        <v>91252</v>
      </c>
      <c r="AF57" s="277">
        <v>79872.933540000013</v>
      </c>
      <c r="AG57" s="277" t="s">
        <v>65</v>
      </c>
      <c r="AH57" s="277">
        <v>56306</v>
      </c>
      <c r="AI57" s="277">
        <v>48071</v>
      </c>
      <c r="AJ57" s="277">
        <v>36367</v>
      </c>
      <c r="AK57" s="277">
        <v>25953</v>
      </c>
      <c r="AL57" s="277">
        <v>17018</v>
      </c>
      <c r="AM57" s="277">
        <v>8209</v>
      </c>
      <c r="AN57" s="277">
        <v>4039</v>
      </c>
      <c r="AO57" s="277">
        <v>1845</v>
      </c>
      <c r="AP57" s="277">
        <v>1160</v>
      </c>
      <c r="AQ57" s="277">
        <v>1152</v>
      </c>
      <c r="AR57" s="277">
        <v>1199</v>
      </c>
      <c r="AS57" s="277">
        <v>1578</v>
      </c>
      <c r="AT57" s="277">
        <v>1645</v>
      </c>
      <c r="AU57" s="277">
        <v>2170</v>
      </c>
      <c r="AV57" s="277">
        <v>5783</v>
      </c>
    </row>
    <row r="58" spans="2:48" s="101" customFormat="1" ht="14" x14ac:dyDescent="0.3">
      <c r="B58" s="133" t="s">
        <v>289</v>
      </c>
      <c r="D58" s="505">
        <v>529.1</v>
      </c>
      <c r="F58" s="505">
        <v>684.3</v>
      </c>
      <c r="G58" s="505">
        <v>693.6</v>
      </c>
      <c r="H58" s="505">
        <v>712.1</v>
      </c>
      <c r="I58" s="505">
        <v>657.4</v>
      </c>
      <c r="J58" s="458">
        <v>657.1</v>
      </c>
      <c r="K58" s="458">
        <v>608.1</v>
      </c>
      <c r="L58" s="458">
        <v>623.70000000000005</v>
      </c>
      <c r="M58" s="458">
        <v>587.20000000000005</v>
      </c>
      <c r="N58" s="458">
        <v>591.5</v>
      </c>
      <c r="O58" s="458">
        <v>575.70000000000005</v>
      </c>
      <c r="P58" s="458">
        <v>542.1</v>
      </c>
      <c r="Q58" s="458">
        <v>603.6</v>
      </c>
      <c r="R58" s="458">
        <v>687.8</v>
      </c>
      <c r="S58" s="765"/>
      <c r="W58" s="133" t="s">
        <v>621</v>
      </c>
      <c r="X58" s="133"/>
      <c r="Y58" s="277">
        <v>616274</v>
      </c>
      <c r="Z58" s="277">
        <v>616214.65526000015</v>
      </c>
      <c r="AA58" s="277">
        <v>616274.09307000006</v>
      </c>
      <c r="AB58" s="277">
        <v>616274.09323000011</v>
      </c>
      <c r="AC58" s="277">
        <v>592923</v>
      </c>
      <c r="AD58" s="277">
        <v>592923.49248000002</v>
      </c>
      <c r="AE58" s="277">
        <v>592923</v>
      </c>
      <c r="AF58" s="277">
        <v>566885.69657000003</v>
      </c>
      <c r="AG58" s="277">
        <v>687775</v>
      </c>
      <c r="AH58" s="277">
        <v>649647</v>
      </c>
      <c r="AI58" s="277">
        <v>543641</v>
      </c>
      <c r="AJ58" s="277">
        <v>529084</v>
      </c>
      <c r="AK58" s="277">
        <v>603621</v>
      </c>
      <c r="AL58" s="277">
        <v>607156</v>
      </c>
      <c r="AM58" s="277">
        <v>602623</v>
      </c>
      <c r="AN58" s="277">
        <v>593495</v>
      </c>
      <c r="AO58" s="277">
        <v>525571</v>
      </c>
      <c r="AP58" s="277">
        <v>524447</v>
      </c>
      <c r="AQ58" s="277">
        <v>562863</v>
      </c>
      <c r="AR58" s="277">
        <v>548698</v>
      </c>
      <c r="AS58" s="277">
        <v>558547</v>
      </c>
      <c r="AT58" s="277">
        <v>560788</v>
      </c>
      <c r="AU58" s="277">
        <v>572574</v>
      </c>
      <c r="AV58" s="277">
        <v>557361</v>
      </c>
    </row>
    <row r="59" spans="2:48" s="101" customFormat="1" ht="14" x14ac:dyDescent="0.3">
      <c r="B59" s="133" t="s">
        <v>290</v>
      </c>
      <c r="D59" s="505">
        <v>7</v>
      </c>
      <c r="F59" s="505">
        <v>5.7</v>
      </c>
      <c r="G59" s="505">
        <v>5.4</v>
      </c>
      <c r="H59" s="505">
        <v>5.4</v>
      </c>
      <c r="I59" s="505">
        <v>4.2</v>
      </c>
      <c r="J59" s="458">
        <v>5.4</v>
      </c>
      <c r="K59" s="458">
        <v>4.5</v>
      </c>
      <c r="L59" s="458">
        <v>19.2</v>
      </c>
      <c r="M59" s="458">
        <v>19.2</v>
      </c>
      <c r="N59" s="458">
        <v>20.5</v>
      </c>
      <c r="O59" s="458">
        <v>22.5</v>
      </c>
      <c r="P59" s="458">
        <v>26.4</v>
      </c>
      <c r="Q59" s="458">
        <v>29.4</v>
      </c>
      <c r="R59" s="458">
        <v>8.4</v>
      </c>
      <c r="S59" s="765"/>
      <c r="W59" s="133" t="s">
        <v>622</v>
      </c>
      <c r="X59" s="133"/>
      <c r="Y59" s="277">
        <v>85</v>
      </c>
      <c r="Z59" s="277">
        <v>85</v>
      </c>
      <c r="AA59" s="277">
        <v>85</v>
      </c>
      <c r="AB59" s="277">
        <v>85</v>
      </c>
      <c r="AC59" s="277">
        <v>22854</v>
      </c>
      <c r="AD59" s="277">
        <v>8491.8284299999996</v>
      </c>
      <c r="AE59" s="277">
        <v>9307</v>
      </c>
      <c r="AF59" s="277">
        <v>8415.8284299999996</v>
      </c>
      <c r="AG59" s="277" t="s">
        <v>66</v>
      </c>
      <c r="AH59" s="277">
        <v>8416</v>
      </c>
      <c r="AI59" s="277">
        <v>23220</v>
      </c>
      <c r="AJ59" s="277">
        <v>24197</v>
      </c>
      <c r="AK59" s="277">
        <v>28886</v>
      </c>
      <c r="AL59" s="277">
        <v>28443</v>
      </c>
      <c r="AM59" s="277">
        <v>28502</v>
      </c>
      <c r="AN59" s="277">
        <v>28067</v>
      </c>
      <c r="AO59" s="277">
        <v>26420</v>
      </c>
      <c r="AP59" s="277">
        <v>25974</v>
      </c>
      <c r="AQ59" s="277">
        <v>24079</v>
      </c>
      <c r="AR59" s="277">
        <v>24375</v>
      </c>
      <c r="AS59" s="277">
        <v>22446</v>
      </c>
      <c r="AT59" s="277">
        <v>22235</v>
      </c>
      <c r="AU59" s="277">
        <v>22954</v>
      </c>
      <c r="AV59" s="277">
        <v>22188</v>
      </c>
    </row>
    <row r="60" spans="2:48" s="101" customFormat="1" ht="14" x14ac:dyDescent="0.3">
      <c r="B60" s="133" t="s">
        <v>291</v>
      </c>
      <c r="D60" s="779">
        <v>93.3</v>
      </c>
      <c r="F60" s="779">
        <v>90.7</v>
      </c>
      <c r="G60" s="779">
        <v>85.5</v>
      </c>
      <c r="H60" s="779">
        <v>87.1</v>
      </c>
      <c r="I60" s="779">
        <v>87.2</v>
      </c>
      <c r="J60" s="461">
        <v>92.3</v>
      </c>
      <c r="K60" s="461">
        <v>89.9</v>
      </c>
      <c r="L60" s="461">
        <v>89.6</v>
      </c>
      <c r="M60" s="461">
        <v>88.3</v>
      </c>
      <c r="N60" s="461">
        <v>88.5</v>
      </c>
      <c r="O60" s="461">
        <v>107.4</v>
      </c>
      <c r="P60" s="461">
        <v>106.7</v>
      </c>
      <c r="Q60" s="461">
        <v>118.3</v>
      </c>
      <c r="R60" s="461">
        <v>2.2999999999999998</v>
      </c>
      <c r="S60" s="765"/>
      <c r="W60" s="134" t="s">
        <v>623</v>
      </c>
      <c r="X60" s="133"/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 t="s">
        <v>1</v>
      </c>
      <c r="AH60" s="136">
        <v>0</v>
      </c>
      <c r="AI60" s="277">
        <v>146518</v>
      </c>
      <c r="AJ60" s="277">
        <v>148994</v>
      </c>
      <c r="AK60" s="277">
        <v>155198</v>
      </c>
      <c r="AL60" s="277" t="s">
        <v>1</v>
      </c>
      <c r="AM60" s="277" t="s">
        <v>1</v>
      </c>
      <c r="AN60" s="277">
        <v>0</v>
      </c>
      <c r="AO60" s="277">
        <v>1042</v>
      </c>
      <c r="AP60" s="277">
        <v>901</v>
      </c>
      <c r="AQ60" s="277">
        <v>0</v>
      </c>
      <c r="AR60" s="277">
        <v>0</v>
      </c>
      <c r="AS60" s="277">
        <v>0</v>
      </c>
      <c r="AU60" s="101">
        <v>1431</v>
      </c>
      <c r="AV60" s="277">
        <v>89</v>
      </c>
    </row>
    <row r="61" spans="2:48" s="101" customFormat="1" ht="14" x14ac:dyDescent="0.3">
      <c r="B61" s="133" t="s">
        <v>292</v>
      </c>
      <c r="D61" s="779"/>
      <c r="F61" s="779"/>
      <c r="G61" s="779">
        <v>0.1</v>
      </c>
      <c r="H61" s="779">
        <v>0.1</v>
      </c>
      <c r="I61" s="779">
        <v>1.3</v>
      </c>
      <c r="J61" s="461" t="s">
        <v>1</v>
      </c>
      <c r="K61" s="461">
        <v>0.9</v>
      </c>
      <c r="L61" s="461">
        <v>0.6</v>
      </c>
      <c r="M61" s="461">
        <v>0.3</v>
      </c>
      <c r="N61" s="461">
        <v>1.8</v>
      </c>
      <c r="O61" s="461">
        <v>0.3</v>
      </c>
      <c r="P61" s="461">
        <v>1</v>
      </c>
      <c r="Q61" s="461" t="s">
        <v>1</v>
      </c>
      <c r="R61" s="461" t="s">
        <v>1</v>
      </c>
      <c r="S61" s="765"/>
      <c r="W61" s="133" t="s">
        <v>624</v>
      </c>
      <c r="X61" s="133"/>
      <c r="Y61" s="136">
        <v>3041</v>
      </c>
      <c r="Z61" s="136">
        <v>2953.3477600000001</v>
      </c>
      <c r="AA61" s="136">
        <v>2848.2000899999998</v>
      </c>
      <c r="AB61" s="136">
        <v>2766.16743</v>
      </c>
      <c r="AC61" s="136">
        <v>2577</v>
      </c>
      <c r="AD61" s="136">
        <v>2518.9362000000001</v>
      </c>
      <c r="AE61" s="136">
        <v>2465</v>
      </c>
      <c r="AF61" s="136">
        <v>2419.0591600000002</v>
      </c>
      <c r="AG61" s="136" t="s">
        <v>67</v>
      </c>
      <c r="AH61" s="136">
        <v>1782</v>
      </c>
      <c r="AI61" s="136">
        <v>116012</v>
      </c>
      <c r="AJ61" s="136">
        <v>115834</v>
      </c>
      <c r="AK61" s="136">
        <v>118353</v>
      </c>
      <c r="AL61" s="136">
        <v>115104</v>
      </c>
      <c r="AM61" s="136">
        <v>100788</v>
      </c>
      <c r="AN61" s="136">
        <v>105116</v>
      </c>
      <c r="AO61" s="136">
        <v>106675</v>
      </c>
      <c r="AP61" s="136">
        <v>101610</v>
      </c>
      <c r="AQ61" s="136">
        <v>105359</v>
      </c>
      <c r="AR61" s="136">
        <v>108921</v>
      </c>
      <c r="AS61" s="136">
        <v>107418</v>
      </c>
      <c r="AT61" s="136">
        <v>107298</v>
      </c>
      <c r="AU61" s="136">
        <v>100243</v>
      </c>
      <c r="AV61" s="277">
        <v>99434</v>
      </c>
    </row>
    <row r="62" spans="2:48" s="101" customFormat="1" x14ac:dyDescent="0.35">
      <c r="B62" s="100" t="s">
        <v>293</v>
      </c>
      <c r="C62"/>
      <c r="D62" s="780" t="s">
        <v>731</v>
      </c>
      <c r="F62" s="780" t="s">
        <v>707</v>
      </c>
      <c r="G62" s="780" t="s">
        <v>682</v>
      </c>
      <c r="H62" s="780">
        <v>3284.1</v>
      </c>
      <c r="I62" s="780" t="s">
        <v>708</v>
      </c>
      <c r="J62" s="462">
        <v>3115.9</v>
      </c>
      <c r="K62" s="462" t="s">
        <v>160</v>
      </c>
      <c r="L62" s="462">
        <v>2624.5</v>
      </c>
      <c r="M62" s="462">
        <f>SUM(M55:M61)</f>
        <v>2614.9000000000005</v>
      </c>
      <c r="N62" s="462">
        <v>1969.1</v>
      </c>
      <c r="O62" s="462">
        <v>2110.9</v>
      </c>
      <c r="P62" s="462">
        <v>2092.6</v>
      </c>
      <c r="Q62" s="462">
        <v>1586.1</v>
      </c>
      <c r="R62" s="462">
        <v>1165.4000000000001</v>
      </c>
      <c r="S62" s="765"/>
      <c r="W62" s="100" t="s">
        <v>625</v>
      </c>
      <c r="X62" s="100"/>
      <c r="Y62" s="281">
        <v>1383172</v>
      </c>
      <c r="Z62" s="281">
        <v>1336850.3873400001</v>
      </c>
      <c r="AA62" s="281">
        <v>1293213.4376265649</v>
      </c>
      <c r="AB62" s="281">
        <v>1226143.9717399999</v>
      </c>
      <c r="AC62" s="281">
        <v>1166736</v>
      </c>
      <c r="AD62" s="281">
        <v>1085967.9818000002</v>
      </c>
      <c r="AE62" s="281">
        <v>1022286</v>
      </c>
      <c r="AF62" s="281">
        <v>1049389.6234800001</v>
      </c>
      <c r="AG62" s="281">
        <v>1165414</v>
      </c>
      <c r="AH62" s="281">
        <f>SUM(AH55:AH61)</f>
        <v>1160967</v>
      </c>
      <c r="AI62" s="281">
        <v>1682148</v>
      </c>
      <c r="AJ62" s="281">
        <v>1530172</v>
      </c>
      <c r="AK62" s="281">
        <f>SUM(AK55:AK61)</f>
        <v>1586088</v>
      </c>
      <c r="AL62" s="281">
        <v>1536114</v>
      </c>
      <c r="AM62" s="281">
        <v>1566598</v>
      </c>
      <c r="AN62" s="281">
        <v>1649774</v>
      </c>
      <c r="AO62" s="281">
        <f>SUM(AO55:AO61)</f>
        <v>2076081</v>
      </c>
      <c r="AP62" s="281">
        <v>1983629</v>
      </c>
      <c r="AQ62" s="281">
        <f>SUM(AQ55:AQ61)</f>
        <v>1958311</v>
      </c>
      <c r="AR62" s="281">
        <f>SUM(AR55:AR61)</f>
        <v>1889291</v>
      </c>
      <c r="AS62" s="281">
        <v>2093673</v>
      </c>
      <c r="AT62" s="281">
        <f>SUM(AT55:AT61)</f>
        <v>2039748</v>
      </c>
      <c r="AU62" s="281">
        <f>SUM(AU55:AU61)</f>
        <v>1999997</v>
      </c>
      <c r="AV62" s="281">
        <f>SUM(AV55:AV61)</f>
        <v>1908013</v>
      </c>
    </row>
    <row r="63" spans="2:48" x14ac:dyDescent="0.35">
      <c r="B63" s="12"/>
      <c r="C63" s="101"/>
      <c r="D63" s="777"/>
      <c r="F63" s="777"/>
      <c r="G63" s="777"/>
      <c r="H63" s="777"/>
      <c r="I63" s="777"/>
      <c r="J63" s="105"/>
      <c r="K63" s="105"/>
      <c r="L63" s="105"/>
      <c r="M63" s="105"/>
      <c r="N63" s="105"/>
      <c r="O63" s="105"/>
      <c r="P63" s="105"/>
      <c r="Q63" s="105"/>
      <c r="R63" s="105"/>
      <c r="S63" s="765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</row>
    <row r="64" spans="2:48" s="101" customFormat="1" ht="14" x14ac:dyDescent="0.3">
      <c r="B64" s="100" t="s">
        <v>284</v>
      </c>
      <c r="D64" s="777"/>
      <c r="F64" s="777"/>
      <c r="G64" s="777"/>
      <c r="H64" s="777"/>
      <c r="I64" s="777"/>
      <c r="J64" s="105"/>
      <c r="K64" s="105"/>
      <c r="L64" s="105"/>
      <c r="M64" s="105"/>
      <c r="N64" s="105"/>
      <c r="O64" s="105"/>
      <c r="P64" s="105"/>
      <c r="Q64" s="105"/>
      <c r="R64" s="105"/>
      <c r="S64" s="765"/>
      <c r="W64" s="100" t="s">
        <v>284</v>
      </c>
      <c r="X64" s="100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</row>
    <row r="65" spans="2:48" s="101" customFormat="1" ht="14" x14ac:dyDescent="0.3">
      <c r="B65" s="135" t="s">
        <v>286</v>
      </c>
      <c r="D65" s="505">
        <v>473.9</v>
      </c>
      <c r="F65" s="505">
        <v>478.5</v>
      </c>
      <c r="G65" s="505">
        <v>472.2</v>
      </c>
      <c r="H65" s="505">
        <v>410</v>
      </c>
      <c r="I65" s="505">
        <v>431.7</v>
      </c>
      <c r="J65" s="458">
        <v>421.3</v>
      </c>
      <c r="K65" s="458">
        <v>379.5</v>
      </c>
      <c r="L65" s="458">
        <v>379.1</v>
      </c>
      <c r="M65" s="458">
        <v>377.6</v>
      </c>
      <c r="N65" s="458">
        <v>270.5</v>
      </c>
      <c r="O65" s="458">
        <v>297.7</v>
      </c>
      <c r="P65" s="458">
        <v>376</v>
      </c>
      <c r="Q65" s="458">
        <v>319</v>
      </c>
      <c r="R65" s="458">
        <v>219.9</v>
      </c>
      <c r="S65" s="765"/>
      <c r="W65" s="135" t="s">
        <v>626</v>
      </c>
      <c r="X65" s="135"/>
      <c r="Y65" s="277">
        <v>96202</v>
      </c>
      <c r="Z65" s="277">
        <v>67328.171229999993</v>
      </c>
      <c r="AA65" s="277">
        <v>68949.243929999997</v>
      </c>
      <c r="AB65" s="277">
        <v>98647.091640000013</v>
      </c>
      <c r="AC65" s="277">
        <v>73217</v>
      </c>
      <c r="AD65" s="277">
        <v>64783.792199999996</v>
      </c>
      <c r="AE65" s="277">
        <v>64502</v>
      </c>
      <c r="AF65" s="277">
        <v>76337.043260000006</v>
      </c>
      <c r="AG65" s="277" t="s">
        <v>68</v>
      </c>
      <c r="AH65" s="277">
        <v>98705</v>
      </c>
      <c r="AI65" s="277">
        <v>142208</v>
      </c>
      <c r="AJ65" s="277">
        <v>279640</v>
      </c>
      <c r="AK65" s="277">
        <v>253592</v>
      </c>
      <c r="AL65" s="277">
        <v>299292</v>
      </c>
      <c r="AM65" s="277">
        <v>269768</v>
      </c>
      <c r="AN65" s="277">
        <v>194783</v>
      </c>
      <c r="AO65" s="277">
        <v>197803</v>
      </c>
      <c r="AP65" s="277">
        <v>235710</v>
      </c>
      <c r="AQ65" s="277">
        <v>207723</v>
      </c>
      <c r="AR65" s="277">
        <v>215572</v>
      </c>
      <c r="AS65" s="277">
        <v>249701</v>
      </c>
      <c r="AT65" s="277">
        <v>244166</v>
      </c>
      <c r="AU65" s="277">
        <v>248287</v>
      </c>
      <c r="AV65" s="277">
        <v>248540</v>
      </c>
    </row>
    <row r="66" spans="2:48" s="101" customFormat="1" ht="14" x14ac:dyDescent="0.3">
      <c r="B66" s="135" t="s">
        <v>287</v>
      </c>
      <c r="D66" s="505">
        <v>639</v>
      </c>
      <c r="F66" s="505">
        <v>347.5</v>
      </c>
      <c r="G66" s="505">
        <v>306.7</v>
      </c>
      <c r="H66" s="505">
        <v>355</v>
      </c>
      <c r="I66" s="505">
        <v>427.5</v>
      </c>
      <c r="J66" s="458">
        <v>412.2</v>
      </c>
      <c r="K66" s="458">
        <v>378.4</v>
      </c>
      <c r="L66" s="458">
        <v>380.5</v>
      </c>
      <c r="M66" s="458">
        <v>446</v>
      </c>
      <c r="N66" s="458">
        <v>499.4</v>
      </c>
      <c r="O66" s="458">
        <v>445.9</v>
      </c>
      <c r="P66" s="458">
        <v>376</v>
      </c>
      <c r="Q66" s="458">
        <v>380.7</v>
      </c>
      <c r="R66" s="458">
        <v>248.1</v>
      </c>
      <c r="S66" s="765"/>
      <c r="W66" s="135" t="s">
        <v>627</v>
      </c>
      <c r="X66" s="135"/>
      <c r="Y66" s="277">
        <v>118668</v>
      </c>
      <c r="Z66" s="277">
        <v>123180.83870000001</v>
      </c>
      <c r="AA66" s="277">
        <v>127884.12599521199</v>
      </c>
      <c r="AB66" s="277">
        <v>122631.10810000006</v>
      </c>
      <c r="AC66" s="277">
        <v>115790</v>
      </c>
      <c r="AD66" s="277">
        <v>124631.39553999998</v>
      </c>
      <c r="AE66" s="277">
        <v>131558</v>
      </c>
      <c r="AF66" s="277">
        <v>128291.37931999999</v>
      </c>
      <c r="AG66" s="277" t="s">
        <v>69</v>
      </c>
      <c r="AH66" s="277">
        <v>93645</v>
      </c>
      <c r="AI66" s="277">
        <v>86264</v>
      </c>
      <c r="AJ66" s="277">
        <v>73983</v>
      </c>
      <c r="AK66" s="277">
        <v>65416</v>
      </c>
      <c r="AL66" s="277">
        <v>58700</v>
      </c>
      <c r="AM66" s="277">
        <v>70409</v>
      </c>
      <c r="AN66" s="277">
        <v>67115</v>
      </c>
      <c r="AO66" s="277">
        <v>59567</v>
      </c>
      <c r="AP66" s="277">
        <v>58979</v>
      </c>
      <c r="AQ66" s="277">
        <v>49300</v>
      </c>
      <c r="AR66" s="277">
        <v>49488</v>
      </c>
      <c r="AS66" s="277">
        <v>48040</v>
      </c>
      <c r="AT66" s="277">
        <v>43390</v>
      </c>
      <c r="AU66" s="277">
        <v>32640</v>
      </c>
      <c r="AV66" s="277">
        <v>27659</v>
      </c>
    </row>
    <row r="67" spans="2:48" s="101" customFormat="1" ht="14" x14ac:dyDescent="0.3">
      <c r="B67" s="135" t="s">
        <v>288</v>
      </c>
      <c r="D67" s="505">
        <v>221.4</v>
      </c>
      <c r="F67" s="505">
        <v>133.5</v>
      </c>
      <c r="G67" s="505">
        <v>187.6</v>
      </c>
      <c r="H67" s="505">
        <v>144</v>
      </c>
      <c r="I67" s="505">
        <v>96.3</v>
      </c>
      <c r="J67" s="458">
        <v>181.5</v>
      </c>
      <c r="K67" s="458">
        <v>74.900000000000006</v>
      </c>
      <c r="L67" s="458">
        <v>126.6</v>
      </c>
      <c r="M67" s="458">
        <v>94.7</v>
      </c>
      <c r="N67" s="458">
        <v>177.6</v>
      </c>
      <c r="O67" s="458">
        <v>79.099999999999994</v>
      </c>
      <c r="P67" s="458">
        <v>45.8</v>
      </c>
      <c r="Q67" s="458">
        <v>91.3</v>
      </c>
      <c r="R67" s="458">
        <v>66.7</v>
      </c>
      <c r="S67" s="765"/>
      <c r="W67" s="134" t="s">
        <v>628</v>
      </c>
      <c r="X67" s="134"/>
      <c r="Y67" s="277">
        <v>682149</v>
      </c>
      <c r="Z67" s="277">
        <v>657269.67114000022</v>
      </c>
      <c r="AA67" s="277">
        <v>642391.60632000002</v>
      </c>
      <c r="AB67" s="277">
        <v>661133.4539699998</v>
      </c>
      <c r="AC67" s="277">
        <v>675841</v>
      </c>
      <c r="AD67" s="277">
        <v>655737.57039999997</v>
      </c>
      <c r="AE67" s="277">
        <v>528958</v>
      </c>
      <c r="AF67" s="277">
        <v>528794.35393999994</v>
      </c>
      <c r="AG67" s="277" t="s">
        <v>70</v>
      </c>
      <c r="AH67" s="277">
        <v>506228</v>
      </c>
      <c r="AI67" s="277">
        <v>780608</v>
      </c>
      <c r="AJ67" s="277">
        <v>654209</v>
      </c>
      <c r="AK67" s="277">
        <v>739509</v>
      </c>
      <c r="AL67" s="277">
        <v>642162</v>
      </c>
      <c r="AM67" s="277">
        <v>580735</v>
      </c>
      <c r="AN67" s="277">
        <v>597029</v>
      </c>
      <c r="AO67" s="277">
        <v>670021</v>
      </c>
      <c r="AP67" s="277">
        <v>601685</v>
      </c>
      <c r="AQ67" s="277">
        <v>595359</v>
      </c>
      <c r="AR67" s="277">
        <v>629768</v>
      </c>
      <c r="AS67" s="277">
        <v>749736</v>
      </c>
      <c r="AT67" s="277">
        <v>692529</v>
      </c>
      <c r="AU67" s="277">
        <v>728662</v>
      </c>
      <c r="AV67" s="277">
        <v>766062</v>
      </c>
    </row>
    <row r="68" spans="2:48" s="101" customFormat="1" ht="14" x14ac:dyDescent="0.3">
      <c r="B68" s="135" t="s">
        <v>289</v>
      </c>
      <c r="D68" s="505">
        <v>127.3</v>
      </c>
      <c r="F68" s="505">
        <v>116.3</v>
      </c>
      <c r="G68" s="505">
        <v>133</v>
      </c>
      <c r="H68" s="505">
        <v>149.30000000000001</v>
      </c>
      <c r="I68" s="505">
        <v>143.6</v>
      </c>
      <c r="J68" s="458">
        <v>127.1</v>
      </c>
      <c r="K68" s="458">
        <v>130.69999999999999</v>
      </c>
      <c r="L68" s="458">
        <v>148.4</v>
      </c>
      <c r="M68" s="458">
        <v>136.4</v>
      </c>
      <c r="N68" s="458">
        <v>115.5</v>
      </c>
      <c r="O68" s="458">
        <v>108.5</v>
      </c>
      <c r="P68" s="458">
        <v>103.5</v>
      </c>
      <c r="Q68" s="458">
        <v>100.4</v>
      </c>
      <c r="R68" s="458">
        <v>338.6</v>
      </c>
      <c r="S68" s="765"/>
      <c r="W68" s="135" t="s">
        <v>629</v>
      </c>
      <c r="X68" s="135"/>
      <c r="Y68" s="277">
        <v>100169</v>
      </c>
      <c r="Z68" s="277">
        <v>106654.90492000004</v>
      </c>
      <c r="AA68" s="277">
        <v>108819.59183000002</v>
      </c>
      <c r="AB68" s="277">
        <v>165900.74825134058</v>
      </c>
      <c r="AC68" s="277">
        <v>176461</v>
      </c>
      <c r="AD68" s="277">
        <v>105453.18287999998</v>
      </c>
      <c r="AE68" s="277">
        <v>94047</v>
      </c>
      <c r="AF68" s="277">
        <v>98949.848939999996</v>
      </c>
      <c r="AG68" s="277">
        <v>338618</v>
      </c>
      <c r="AH68" s="277">
        <v>143346</v>
      </c>
      <c r="AI68" s="277">
        <v>107531</v>
      </c>
      <c r="AJ68" s="277">
        <v>100837</v>
      </c>
      <c r="AK68" s="277">
        <v>100383</v>
      </c>
      <c r="AL68" s="277">
        <v>109353</v>
      </c>
      <c r="AM68" s="277">
        <v>116743</v>
      </c>
      <c r="AN68" s="277">
        <v>105786</v>
      </c>
      <c r="AO68" s="277">
        <v>99256</v>
      </c>
      <c r="AP68" s="277">
        <v>111996</v>
      </c>
      <c r="AQ68" s="277">
        <v>121912</v>
      </c>
      <c r="AR68" s="277">
        <v>115135</v>
      </c>
      <c r="AS68" s="277">
        <v>104006</v>
      </c>
      <c r="AT68" s="277">
        <v>118060</v>
      </c>
      <c r="AU68" s="277">
        <v>136677</v>
      </c>
      <c r="AV68" s="277">
        <v>123563</v>
      </c>
    </row>
    <row r="69" spans="2:48" s="101" customFormat="1" ht="14" x14ac:dyDescent="0.3">
      <c r="B69" s="135" t="s">
        <v>290</v>
      </c>
      <c r="D69" s="505">
        <v>23.3</v>
      </c>
      <c r="F69" s="505">
        <v>24.1</v>
      </c>
      <c r="G69" s="505">
        <v>38.5</v>
      </c>
      <c r="H69" s="505">
        <v>38.200000000000003</v>
      </c>
      <c r="I69" s="505">
        <v>40</v>
      </c>
      <c r="J69" s="458">
        <v>45.6</v>
      </c>
      <c r="K69" s="458">
        <v>45.5</v>
      </c>
      <c r="L69" s="458">
        <v>54</v>
      </c>
      <c r="M69" s="458">
        <v>53</v>
      </c>
      <c r="N69" s="458">
        <v>56.9</v>
      </c>
      <c r="O69" s="458">
        <v>59.7</v>
      </c>
      <c r="P69" s="458">
        <v>25</v>
      </c>
      <c r="Q69" s="458">
        <v>17.899999999999999</v>
      </c>
      <c r="R69" s="458">
        <v>24.2</v>
      </c>
      <c r="S69" s="765"/>
      <c r="W69" s="135" t="s">
        <v>630</v>
      </c>
      <c r="X69" s="135"/>
      <c r="Y69" s="277">
        <v>936</v>
      </c>
      <c r="Z69" s="277">
        <v>863.43299999999999</v>
      </c>
      <c r="AA69" s="277">
        <v>342.61399999999998</v>
      </c>
      <c r="AB69" s="277">
        <v>678.07600000000002</v>
      </c>
      <c r="AC69" s="277">
        <v>244</v>
      </c>
      <c r="AD69" s="277">
        <v>140.38800000000001</v>
      </c>
      <c r="AE69" s="277">
        <v>514</v>
      </c>
      <c r="AF69" s="277">
        <v>1336.164</v>
      </c>
      <c r="AG69" s="277" t="s">
        <v>71</v>
      </c>
      <c r="AH69" s="277">
        <v>19496</v>
      </c>
      <c r="AI69" s="277">
        <v>23328</v>
      </c>
      <c r="AJ69" s="277">
        <v>790</v>
      </c>
      <c r="AK69" s="277">
        <v>17856</v>
      </c>
      <c r="AL69" s="277">
        <v>19257</v>
      </c>
      <c r="AM69" s="277">
        <v>16596</v>
      </c>
      <c r="AN69" s="277">
        <v>16171</v>
      </c>
      <c r="AO69" s="277">
        <v>24950</v>
      </c>
      <c r="AP69" s="277">
        <v>23624</v>
      </c>
      <c r="AQ69" s="277">
        <v>24891</v>
      </c>
      <c r="AR69" s="277">
        <v>59527</v>
      </c>
      <c r="AS69" s="277">
        <v>59726</v>
      </c>
      <c r="AT69" s="277">
        <v>60781</v>
      </c>
      <c r="AU69" s="277">
        <v>54711</v>
      </c>
      <c r="AV69" s="277">
        <v>49177</v>
      </c>
    </row>
    <row r="70" spans="2:48" s="101" customFormat="1" ht="14" x14ac:dyDescent="0.3">
      <c r="B70" s="135" t="s">
        <v>292</v>
      </c>
      <c r="D70" s="505">
        <v>254.1</v>
      </c>
      <c r="F70" s="505">
        <v>286.2</v>
      </c>
      <c r="G70" s="505">
        <v>259.10000000000002</v>
      </c>
      <c r="H70" s="505">
        <v>239.4</v>
      </c>
      <c r="I70" s="505">
        <v>271</v>
      </c>
      <c r="J70" s="458">
        <v>264.39999999999998</v>
      </c>
      <c r="K70" s="458">
        <v>270.39999999999998</v>
      </c>
      <c r="L70" s="458">
        <v>316.7</v>
      </c>
      <c r="M70" s="458">
        <v>273.3</v>
      </c>
      <c r="N70" s="458">
        <v>233.8</v>
      </c>
      <c r="O70" s="458">
        <v>226.7</v>
      </c>
      <c r="P70" s="458">
        <v>249.8</v>
      </c>
      <c r="Q70" s="458">
        <v>273.10000000000002</v>
      </c>
      <c r="R70" s="458">
        <v>233.6</v>
      </c>
      <c r="S70" s="765"/>
      <c r="W70" s="135" t="s">
        <v>631</v>
      </c>
      <c r="X70" s="135"/>
      <c r="Y70" s="277">
        <v>737</v>
      </c>
      <c r="Z70" s="277">
        <v>1599.09131</v>
      </c>
      <c r="AA70" s="277">
        <v>4737.9575800000002</v>
      </c>
      <c r="AB70" s="277">
        <v>1629.8276799999999</v>
      </c>
      <c r="AC70" s="277">
        <v>306</v>
      </c>
      <c r="AD70" s="277">
        <v>467.21360999999996</v>
      </c>
      <c r="AE70" s="277">
        <v>2015</v>
      </c>
      <c r="AF70" s="277">
        <v>2877.13769</v>
      </c>
      <c r="AG70" s="277" t="s">
        <v>72</v>
      </c>
      <c r="AH70" s="277">
        <v>3212</v>
      </c>
      <c r="AI70" s="277">
        <v>4595</v>
      </c>
      <c r="AJ70" s="277">
        <v>5317</v>
      </c>
      <c r="AK70" s="277">
        <v>2174</v>
      </c>
      <c r="AL70" s="277">
        <v>158028</v>
      </c>
      <c r="AM70" s="277">
        <v>164985</v>
      </c>
      <c r="AN70" s="277">
        <v>160197</v>
      </c>
      <c r="AO70" s="277">
        <v>118889</v>
      </c>
      <c r="AP70" s="277">
        <v>113530</v>
      </c>
      <c r="AQ70" s="277">
        <v>114798</v>
      </c>
      <c r="AR70" s="277">
        <v>116754</v>
      </c>
      <c r="AS70" s="277">
        <v>272</v>
      </c>
      <c r="AT70" s="277">
        <v>66</v>
      </c>
      <c r="AU70" s="277">
        <v>1940</v>
      </c>
      <c r="AV70" s="277">
        <v>13</v>
      </c>
    </row>
    <row r="71" spans="2:48" s="101" customFormat="1" ht="14" x14ac:dyDescent="0.3">
      <c r="B71" s="135"/>
      <c r="D71" s="777"/>
      <c r="F71" s="777"/>
      <c r="G71" s="777"/>
      <c r="H71" s="777"/>
      <c r="I71" s="777"/>
      <c r="J71" s="506"/>
      <c r="K71" s="506"/>
      <c r="L71" s="506"/>
      <c r="M71" s="105"/>
      <c r="N71" s="105"/>
      <c r="O71" s="105"/>
      <c r="P71" s="105"/>
      <c r="Q71" s="105"/>
      <c r="R71" s="105"/>
      <c r="S71" s="765"/>
      <c r="W71" s="135" t="s">
        <v>632</v>
      </c>
      <c r="X71" s="135"/>
      <c r="Y71" s="136">
        <v>27064</v>
      </c>
      <c r="Z71" s="136">
        <v>26999.321019999996</v>
      </c>
      <c r="AA71" s="136">
        <v>15424.851259999999</v>
      </c>
      <c r="AB71" s="136">
        <v>20408.749329999999</v>
      </c>
      <c r="AC71" s="136">
        <v>26127</v>
      </c>
      <c r="AD71" s="136">
        <v>23752.583569999999</v>
      </c>
      <c r="AE71" s="136">
        <v>22036</v>
      </c>
      <c r="AF71" s="136">
        <v>23888.995019999995</v>
      </c>
      <c r="AG71" s="136" t="s">
        <v>73</v>
      </c>
      <c r="AH71" s="136">
        <v>2120</v>
      </c>
      <c r="AI71" s="136">
        <v>387</v>
      </c>
      <c r="AJ71" s="136">
        <v>18652</v>
      </c>
      <c r="AK71" s="136">
        <v>3494</v>
      </c>
      <c r="AL71" s="136">
        <v>941</v>
      </c>
      <c r="AM71" s="136">
        <v>835</v>
      </c>
      <c r="AN71" s="136">
        <v>1109</v>
      </c>
      <c r="AO71" s="136">
        <v>1361</v>
      </c>
      <c r="AP71" s="136">
        <v>9264</v>
      </c>
      <c r="AQ71" s="136">
        <v>18864</v>
      </c>
      <c r="AR71" s="136">
        <v>16752</v>
      </c>
      <c r="AS71" s="136">
        <v>1627</v>
      </c>
      <c r="AT71" s="136">
        <v>1790</v>
      </c>
      <c r="AU71" s="136">
        <v>6643</v>
      </c>
      <c r="AV71" s="277">
        <v>3615</v>
      </c>
    </row>
    <row r="72" spans="2:48" s="101" customFormat="1" ht="14" x14ac:dyDescent="0.3">
      <c r="B72" s="100" t="s">
        <v>294</v>
      </c>
      <c r="D72" s="781" t="s">
        <v>732</v>
      </c>
      <c r="F72" s="781" t="s">
        <v>709</v>
      </c>
      <c r="G72" s="781" t="s">
        <v>683</v>
      </c>
      <c r="H72" s="781">
        <v>1335.9</v>
      </c>
      <c r="I72" s="781" t="s">
        <v>710</v>
      </c>
      <c r="J72" s="464">
        <v>1452.1</v>
      </c>
      <c r="K72" s="464" t="s">
        <v>161</v>
      </c>
      <c r="L72" s="464">
        <v>1405.3</v>
      </c>
      <c r="M72" s="464">
        <f>SUM(M65:M71)</f>
        <v>1381</v>
      </c>
      <c r="N72" s="464">
        <v>1353.7</v>
      </c>
      <c r="O72" s="464">
        <v>1217.5999999999999</v>
      </c>
      <c r="P72" s="464">
        <v>1176.0999999999999</v>
      </c>
      <c r="Q72" s="464">
        <v>1182.4000000000001</v>
      </c>
      <c r="R72" s="464">
        <v>1131.0999999999999</v>
      </c>
      <c r="S72" s="765"/>
      <c r="W72" s="100" t="s">
        <v>633</v>
      </c>
      <c r="X72" s="102"/>
      <c r="Y72" s="289">
        <v>1025925</v>
      </c>
      <c r="Z72" s="289">
        <v>983895.43132000021</v>
      </c>
      <c r="AA72" s="289">
        <v>968549.99091521208</v>
      </c>
      <c r="AB72" s="289">
        <v>1071029.0549713406</v>
      </c>
      <c r="AC72" s="289">
        <v>1067986</v>
      </c>
      <c r="AD72" s="289">
        <v>974966.12620000006</v>
      </c>
      <c r="AE72" s="289">
        <v>843630</v>
      </c>
      <c r="AF72" s="289">
        <v>860474</v>
      </c>
      <c r="AG72" s="289">
        <v>1119625</v>
      </c>
      <c r="AH72" s="289">
        <v>866752</v>
      </c>
      <c r="AI72" s="289">
        <v>1144921</v>
      </c>
      <c r="AJ72" s="289">
        <v>1133428</v>
      </c>
      <c r="AK72" s="289">
        <f>SUM(AK65:AK71)</f>
        <v>1182424</v>
      </c>
      <c r="AL72" s="289">
        <v>1287733</v>
      </c>
      <c r="AM72" s="289">
        <v>1220071</v>
      </c>
      <c r="AN72" s="289">
        <v>1142190</v>
      </c>
      <c r="AO72" s="289">
        <f>SUM(AO65:AO71)</f>
        <v>1171847</v>
      </c>
      <c r="AP72" s="289">
        <v>1154788</v>
      </c>
      <c r="AQ72" s="289">
        <f>SUM(AQ65:AQ71)</f>
        <v>1132847</v>
      </c>
      <c r="AR72" s="289">
        <f>SUM(AR65:AR71)</f>
        <v>1202996</v>
      </c>
      <c r="AS72" s="289">
        <v>1213108</v>
      </c>
      <c r="AT72" s="289">
        <f>SUM(AT65:AT71)</f>
        <v>1160782</v>
      </c>
      <c r="AU72" s="289">
        <f>SUM(AU65:AU71)</f>
        <v>1209560</v>
      </c>
      <c r="AV72" s="289">
        <f>SUM(AV65:AV71)</f>
        <v>1218629</v>
      </c>
    </row>
    <row r="73" spans="2:48" s="101" customFormat="1" ht="15" thickBot="1" x14ac:dyDescent="0.4">
      <c r="B73" s="100" t="s">
        <v>283</v>
      </c>
      <c r="C73"/>
      <c r="D73" s="782" t="s">
        <v>733</v>
      </c>
      <c r="F73" s="782" t="s">
        <v>711</v>
      </c>
      <c r="G73" s="782" t="s">
        <v>684</v>
      </c>
      <c r="H73" s="782">
        <v>4620</v>
      </c>
      <c r="I73" s="782" t="s">
        <v>712</v>
      </c>
      <c r="J73" s="465">
        <v>4568</v>
      </c>
      <c r="K73" s="465" t="s">
        <v>162</v>
      </c>
      <c r="L73" s="465">
        <v>4029.8</v>
      </c>
      <c r="M73" s="465">
        <f>M72+M62</f>
        <v>3995.9000000000005</v>
      </c>
      <c r="N73" s="465">
        <v>3322.8</v>
      </c>
      <c r="O73" s="465">
        <v>3328.5</v>
      </c>
      <c r="P73" s="465">
        <v>3268.7</v>
      </c>
      <c r="Q73" s="465">
        <v>2768.5</v>
      </c>
      <c r="R73" s="465">
        <v>2296.5</v>
      </c>
      <c r="S73" s="765"/>
      <c r="W73" s="100" t="s">
        <v>283</v>
      </c>
      <c r="X73" s="100"/>
      <c r="Y73" s="290">
        <v>2409097</v>
      </c>
      <c r="Z73" s="290">
        <v>2320745.8186600003</v>
      </c>
      <c r="AA73" s="290">
        <v>2261763.4285417767</v>
      </c>
      <c r="AB73" s="290">
        <v>2297173.0267113405</v>
      </c>
      <c r="AC73" s="290">
        <v>2234722</v>
      </c>
      <c r="AD73" s="290">
        <v>2060934.1080000002</v>
      </c>
      <c r="AE73" s="290">
        <v>1865916</v>
      </c>
      <c r="AF73" s="290">
        <v>1909864.54565</v>
      </c>
      <c r="AG73" s="290">
        <v>2285039</v>
      </c>
      <c r="AH73" s="290">
        <v>2027719</v>
      </c>
      <c r="AI73" s="290">
        <v>2827069</v>
      </c>
      <c r="AJ73" s="290">
        <v>2663600</v>
      </c>
      <c r="AK73" s="290">
        <f>AK72+AK62</f>
        <v>2768512</v>
      </c>
      <c r="AL73" s="290">
        <v>2823847</v>
      </c>
      <c r="AM73" s="290">
        <v>2786669</v>
      </c>
      <c r="AN73" s="290">
        <v>2791964</v>
      </c>
      <c r="AO73" s="290">
        <f>AO72+AO62</f>
        <v>3247928</v>
      </c>
      <c r="AP73" s="290">
        <v>3138417</v>
      </c>
      <c r="AQ73" s="290">
        <f>AQ72+AQ62</f>
        <v>3091158</v>
      </c>
      <c r="AR73" s="290">
        <f>AR72+AR62</f>
        <v>3092287</v>
      </c>
      <c r="AS73" s="290">
        <v>3306781</v>
      </c>
      <c r="AT73" s="290">
        <f>AT72+AT62</f>
        <v>3200530</v>
      </c>
      <c r="AU73" s="290">
        <f>AU72+AU62</f>
        <v>3209557</v>
      </c>
      <c r="AV73" s="290">
        <f>AV72+AV62</f>
        <v>3126642</v>
      </c>
    </row>
    <row r="74" spans="2:48" x14ac:dyDescent="0.35">
      <c r="B74" s="12"/>
      <c r="C74" s="101"/>
      <c r="D74" s="777"/>
      <c r="F74" s="777"/>
      <c r="G74" s="777"/>
      <c r="H74" s="777"/>
      <c r="I74" s="777"/>
      <c r="J74" s="105"/>
      <c r="K74" s="105"/>
      <c r="L74" s="105"/>
      <c r="M74" s="105"/>
      <c r="N74" s="105"/>
      <c r="O74" s="105"/>
      <c r="P74" s="105"/>
      <c r="Q74" s="105"/>
      <c r="R74" s="105"/>
      <c r="S74" s="765"/>
      <c r="W74" s="6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</row>
    <row r="75" spans="2:48" s="101" customFormat="1" ht="15" thickBot="1" x14ac:dyDescent="0.4">
      <c r="B75" s="100" t="s">
        <v>282</v>
      </c>
      <c r="C75"/>
      <c r="D75" s="782" t="s">
        <v>728</v>
      </c>
      <c r="F75" s="782" t="s">
        <v>701</v>
      </c>
      <c r="G75" s="782" t="s">
        <v>679</v>
      </c>
      <c r="H75" s="782">
        <v>7778.4</v>
      </c>
      <c r="I75" s="782" t="s">
        <v>702</v>
      </c>
      <c r="J75" s="465">
        <v>7991.3</v>
      </c>
      <c r="K75" s="465" t="s">
        <v>157</v>
      </c>
      <c r="L75" s="465">
        <v>7493.9</v>
      </c>
      <c r="M75" s="465">
        <f>M73+M52</f>
        <v>7533</v>
      </c>
      <c r="N75" s="465">
        <v>6806.3</v>
      </c>
      <c r="O75" s="465">
        <v>6645.7</v>
      </c>
      <c r="P75" s="465">
        <v>6512.1</v>
      </c>
      <c r="Q75" s="465">
        <v>6119.9</v>
      </c>
      <c r="R75" s="465">
        <v>5673.2</v>
      </c>
      <c r="S75" s="765"/>
      <c r="W75" s="100" t="s">
        <v>634</v>
      </c>
      <c r="X75" s="100"/>
      <c r="Y75" s="290">
        <v>5623769</v>
      </c>
      <c r="Z75" s="290">
        <v>5536860.9887786265</v>
      </c>
      <c r="AA75" s="290">
        <v>5552024.6384379137</v>
      </c>
      <c r="AB75" s="290">
        <v>5730533.5898454664</v>
      </c>
      <c r="AC75" s="290">
        <v>5743616</v>
      </c>
      <c r="AD75" s="290">
        <v>5625980.808530001</v>
      </c>
      <c r="AE75" s="290">
        <v>5362380</v>
      </c>
      <c r="AF75" s="290">
        <v>5504704.9376498051</v>
      </c>
      <c r="AG75" s="290">
        <v>5680332</v>
      </c>
      <c r="AH75" s="290">
        <v>5407137</v>
      </c>
      <c r="AI75" s="290">
        <v>6293633</v>
      </c>
      <c r="AJ75" s="290">
        <v>6203745</v>
      </c>
      <c r="AK75" s="290">
        <f>AK73+AK52</f>
        <v>6102457</v>
      </c>
      <c r="AL75" s="290">
        <v>6092486</v>
      </c>
      <c r="AM75" s="290">
        <v>5970668</v>
      </c>
      <c r="AN75" s="290">
        <v>5959402</v>
      </c>
      <c r="AO75" s="290">
        <f>AO73+AO52</f>
        <v>6508206</v>
      </c>
      <c r="AP75" s="290">
        <v>6362812</v>
      </c>
      <c r="AQ75" s="290">
        <f>AQ73+AQ52</f>
        <v>6356433</v>
      </c>
      <c r="AR75" s="290">
        <f>AR73+AR52</f>
        <v>6400939</v>
      </c>
      <c r="AS75" s="290">
        <v>6641559</v>
      </c>
      <c r="AT75" s="290">
        <f>AT73+AT52</f>
        <v>6572300</v>
      </c>
      <c r="AU75" s="290">
        <f>AU73+AU52</f>
        <v>6618596</v>
      </c>
      <c r="AV75" s="290">
        <f>AV73+AV52</f>
        <v>6646498</v>
      </c>
    </row>
    <row r="76" spans="2:48" x14ac:dyDescent="0.35">
      <c r="D76" s="783"/>
      <c r="F76" s="783"/>
      <c r="G76" s="783"/>
      <c r="H76" s="783"/>
      <c r="I76" s="783"/>
      <c r="K76" s="101"/>
      <c r="W76" s="348" t="s">
        <v>635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2:48" x14ac:dyDescent="0.35">
      <c r="D77" s="783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2:48" x14ac:dyDescent="0.35">
      <c r="D78" s="783"/>
    </row>
    <row r="79" spans="2:48" x14ac:dyDescent="0.35">
      <c r="D79" s="783"/>
    </row>
    <row r="80" spans="2:48" x14ac:dyDescent="0.35">
      <c r="D80" s="783"/>
    </row>
    <row r="81" spans="4:48" x14ac:dyDescent="0.35">
      <c r="D81" s="783"/>
      <c r="AT81" s="390"/>
      <c r="AU81" s="390"/>
      <c r="AV81" s="390"/>
    </row>
    <row r="133" spans="25:25" x14ac:dyDescent="0.35">
      <c r="Y133" s="393"/>
    </row>
  </sheetData>
  <mergeCells count="42">
    <mergeCell ref="B3:B4"/>
    <mergeCell ref="W40:W41"/>
    <mergeCell ref="N3:N4"/>
    <mergeCell ref="O3:O4"/>
    <mergeCell ref="P3:P4"/>
    <mergeCell ref="Q3:Q4"/>
    <mergeCell ref="R3:R4"/>
    <mergeCell ref="V3:V4"/>
    <mergeCell ref="W3:W4"/>
    <mergeCell ref="M3:M4"/>
    <mergeCell ref="L3:L4"/>
    <mergeCell ref="K3:K4"/>
    <mergeCell ref="J3:J4"/>
    <mergeCell ref="D3:D4"/>
    <mergeCell ref="I3:I4"/>
    <mergeCell ref="H3:H4"/>
    <mergeCell ref="AU3:AU4"/>
    <mergeCell ref="AV3:AV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J3:AJ4"/>
    <mergeCell ref="AI3:AI4"/>
    <mergeCell ref="AC3:AC4"/>
    <mergeCell ref="AD3:AD4"/>
    <mergeCell ref="AE3:AE4"/>
    <mergeCell ref="F3:F4"/>
    <mergeCell ref="G3:G4"/>
    <mergeCell ref="AF3:AF4"/>
    <mergeCell ref="AH3:AH4"/>
    <mergeCell ref="AG3:AG4"/>
    <mergeCell ref="Y3:Y4"/>
    <mergeCell ref="AA3:AA4"/>
    <mergeCell ref="Z3:Z4"/>
    <mergeCell ref="AB3:AB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22"/>
  <sheetViews>
    <sheetView showGridLines="0" view="pageBreakPreview" topLeftCell="A590" zoomScale="80" zoomScaleNormal="85" zoomScaleSheetLayoutView="80" workbookViewId="0">
      <pane xSplit="2" topLeftCell="C1" activePane="topRight" state="frozen"/>
      <selection activeCell="AC12" sqref="AC12"/>
      <selection pane="topRight" activeCell="G705" sqref="G705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379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845"/>
      <c r="C4" s="543"/>
      <c r="D4" s="296"/>
      <c r="E4" s="296"/>
      <c r="F4" s="865" t="s">
        <v>277</v>
      </c>
      <c r="G4" s="865"/>
      <c r="H4" s="296"/>
      <c r="I4" s="296"/>
      <c r="J4" s="296"/>
      <c r="K4" s="296"/>
    </row>
    <row r="5" spans="1:12" ht="63" thickBot="1" x14ac:dyDescent="0.3">
      <c r="B5" s="864"/>
      <c r="C5" s="578"/>
      <c r="D5" s="294" t="s">
        <v>275</v>
      </c>
      <c r="E5" s="294" t="s">
        <v>276</v>
      </c>
      <c r="F5" s="294" t="s">
        <v>380</v>
      </c>
      <c r="G5" s="294" t="s">
        <v>381</v>
      </c>
      <c r="H5" s="294" t="s">
        <v>382</v>
      </c>
      <c r="I5" s="294" t="s">
        <v>383</v>
      </c>
      <c r="J5" s="294" t="s">
        <v>384</v>
      </c>
      <c r="K5" s="294" t="s">
        <v>215</v>
      </c>
    </row>
    <row r="6" spans="1:12" ht="12.5" x14ac:dyDescent="0.25">
      <c r="B6" s="296"/>
      <c r="C6" s="296"/>
      <c r="D6" s="296" t="s">
        <v>221</v>
      </c>
      <c r="E6" s="297" t="s">
        <v>221</v>
      </c>
      <c r="F6" s="296" t="s">
        <v>221</v>
      </c>
      <c r="G6" s="296" t="s">
        <v>221</v>
      </c>
      <c r="H6" s="296" t="s">
        <v>221</v>
      </c>
      <c r="I6" s="296" t="s">
        <v>221</v>
      </c>
      <c r="J6" s="296" t="s">
        <v>221</v>
      </c>
      <c r="K6" s="296" t="s">
        <v>221</v>
      </c>
    </row>
    <row r="7" spans="1:12" s="23" customFormat="1" ht="12.5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2.5" x14ac:dyDescent="0.25">
      <c r="B8" s="150" t="s">
        <v>385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386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2.5" x14ac:dyDescent="0.25">
      <c r="B10" s="189" t="s">
        <v>387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2.5" x14ac:dyDescent="0.25">
      <c r="B11" s="190" t="s">
        <v>388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389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2.5" x14ac:dyDescent="0.25">
      <c r="B13" s="189" t="s">
        <v>390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2.5" x14ac:dyDescent="0.25">
      <c r="B14" s="189" t="s">
        <v>391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" thickBot="1" x14ac:dyDescent="0.3">
      <c r="B15" s="150" t="s">
        <v>392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393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386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2.5" x14ac:dyDescent="0.25">
      <c r="B19" s="187" t="s">
        <v>387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2.5" x14ac:dyDescent="0.25">
      <c r="B20" s="188" t="s">
        <v>388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389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2.5" x14ac:dyDescent="0.25">
      <c r="B22" s="187" t="s">
        <v>394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2.5" x14ac:dyDescent="0.25">
      <c r="B23" s="186" t="s">
        <v>390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2.5" x14ac:dyDescent="0.25">
      <c r="B24" s="186" t="s">
        <v>395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2.5" x14ac:dyDescent="0.25">
      <c r="B25" s="186" t="s">
        <v>391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" thickBot="1" x14ac:dyDescent="0.3">
      <c r="B26" s="150" t="s">
        <v>396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397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845"/>
      <c r="C29" s="543"/>
      <c r="D29" s="296"/>
      <c r="E29" s="296"/>
      <c r="F29" s="865" t="s">
        <v>277</v>
      </c>
      <c r="G29" s="865"/>
      <c r="H29" s="296"/>
      <c r="I29" s="296"/>
      <c r="J29" s="296"/>
      <c r="K29" s="296"/>
    </row>
    <row r="30" spans="2:11" ht="63" thickBot="1" x14ac:dyDescent="0.3">
      <c r="B30" s="864"/>
      <c r="C30" s="578"/>
      <c r="D30" s="294" t="s">
        <v>275</v>
      </c>
      <c r="E30" s="294" t="s">
        <v>276</v>
      </c>
      <c r="F30" s="294" t="s">
        <v>380</v>
      </c>
      <c r="G30" s="294" t="s">
        <v>381</v>
      </c>
      <c r="H30" s="294" t="s">
        <v>398</v>
      </c>
      <c r="I30" s="294" t="s">
        <v>383</v>
      </c>
      <c r="J30" s="294" t="s">
        <v>384</v>
      </c>
      <c r="K30" s="294" t="s">
        <v>215</v>
      </c>
    </row>
    <row r="31" spans="2:11" ht="12.5" x14ac:dyDescent="0.25">
      <c r="B31" s="296"/>
      <c r="C31" s="296"/>
      <c r="D31" s="296" t="s">
        <v>221</v>
      </c>
      <c r="E31" s="297" t="s">
        <v>221</v>
      </c>
      <c r="F31" s="296" t="s">
        <v>221</v>
      </c>
      <c r="G31" s="296" t="s">
        <v>221</v>
      </c>
      <c r="H31" s="296" t="s">
        <v>221</v>
      </c>
      <c r="I31" s="296" t="s">
        <v>221</v>
      </c>
      <c r="J31" s="296" t="s">
        <v>221</v>
      </c>
      <c r="K31" s="296" t="s">
        <v>221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399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400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401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388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2.5" x14ac:dyDescent="0.25">
      <c r="B37" s="159" t="s">
        <v>389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390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391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402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403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404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400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401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388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389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394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405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390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395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391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406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2.5" x14ac:dyDescent="0.25">
      <c r="B54" s="150" t="s">
        <v>407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845"/>
      <c r="C55" s="543"/>
      <c r="D55" s="296"/>
      <c r="E55" s="296"/>
      <c r="F55" s="865" t="s">
        <v>277</v>
      </c>
      <c r="G55" s="865"/>
      <c r="H55" s="296"/>
      <c r="I55" s="296"/>
      <c r="J55" s="296"/>
      <c r="K55" s="296"/>
    </row>
    <row r="56" spans="2:12" ht="63" thickBot="1" x14ac:dyDescent="0.3">
      <c r="B56" s="864"/>
      <c r="C56" s="578"/>
      <c r="D56" s="294" t="s">
        <v>275</v>
      </c>
      <c r="E56" s="294" t="s">
        <v>276</v>
      </c>
      <c r="F56" s="294" t="s">
        <v>380</v>
      </c>
      <c r="G56" s="294" t="s">
        <v>381</v>
      </c>
      <c r="H56" s="294" t="s">
        <v>382</v>
      </c>
      <c r="I56" s="294" t="s">
        <v>383</v>
      </c>
      <c r="J56" s="294" t="s">
        <v>384</v>
      </c>
      <c r="K56" s="294" t="s">
        <v>215</v>
      </c>
    </row>
    <row r="57" spans="2:12" ht="12.5" x14ac:dyDescent="0.25">
      <c r="B57" s="296"/>
      <c r="C57" s="296"/>
      <c r="D57" s="296" t="s">
        <v>221</v>
      </c>
      <c r="E57" s="297" t="s">
        <v>221</v>
      </c>
      <c r="F57" s="296" t="s">
        <v>221</v>
      </c>
      <c r="G57" s="296" t="s">
        <v>221</v>
      </c>
      <c r="H57" s="296" t="s">
        <v>221</v>
      </c>
      <c r="I57" s="296" t="s">
        <v>221</v>
      </c>
      <c r="J57" s="296" t="s">
        <v>221</v>
      </c>
      <c r="K57" s="296" t="s">
        <v>221</v>
      </c>
    </row>
    <row r="58" spans="2:12" s="23" customFormat="1" ht="12.5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2.5" x14ac:dyDescent="0.25">
      <c r="B59" s="150" t="s">
        <v>393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386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387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388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389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391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408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409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386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387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388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389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395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2.5" x14ac:dyDescent="0.25">
      <c r="B73" s="186" t="s">
        <v>391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410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411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845"/>
      <c r="C77" s="543"/>
      <c r="D77" s="296"/>
      <c r="E77" s="296"/>
      <c r="F77" s="865" t="s">
        <v>277</v>
      </c>
      <c r="G77" s="865"/>
      <c r="H77" s="296"/>
      <c r="I77" s="296"/>
      <c r="J77" s="296"/>
      <c r="K77" s="296"/>
    </row>
    <row r="78" spans="2:11" ht="63" thickBot="1" x14ac:dyDescent="0.3">
      <c r="B78" s="864"/>
      <c r="C78" s="578"/>
      <c r="D78" s="294" t="s">
        <v>275</v>
      </c>
      <c r="E78" s="294" t="s">
        <v>276</v>
      </c>
      <c r="F78" s="294" t="s">
        <v>380</v>
      </c>
      <c r="G78" s="294" t="s">
        <v>381</v>
      </c>
      <c r="H78" s="294" t="s">
        <v>382</v>
      </c>
      <c r="I78" s="294" t="s">
        <v>383</v>
      </c>
      <c r="J78" s="294" t="s">
        <v>384</v>
      </c>
      <c r="K78" s="294" t="s">
        <v>215</v>
      </c>
    </row>
    <row r="79" spans="2:11" ht="12.5" x14ac:dyDescent="0.25">
      <c r="B79" s="296"/>
      <c r="C79" s="296"/>
      <c r="D79" s="296" t="s">
        <v>221</v>
      </c>
      <c r="E79" s="297" t="s">
        <v>221</v>
      </c>
      <c r="F79" s="296" t="s">
        <v>221</v>
      </c>
      <c r="G79" s="296" t="s">
        <v>221</v>
      </c>
      <c r="H79" s="296" t="s">
        <v>221</v>
      </c>
      <c r="I79" s="296" t="s">
        <v>221</v>
      </c>
      <c r="J79" s="296" t="s">
        <v>221</v>
      </c>
      <c r="K79" s="296" t="s">
        <v>221</v>
      </c>
    </row>
    <row r="80" spans="2:11" s="23" customFormat="1" ht="12.5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2.5" x14ac:dyDescent="0.25">
      <c r="B81" s="150" t="s">
        <v>393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386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387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388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389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390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391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412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409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400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401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388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389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390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395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391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413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414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845"/>
      <c r="C101" s="543"/>
      <c r="D101" s="296"/>
      <c r="E101" s="296"/>
      <c r="F101" s="865" t="s">
        <v>277</v>
      </c>
      <c r="G101" s="865"/>
      <c r="H101" s="296"/>
      <c r="I101" s="296"/>
      <c r="J101" s="296"/>
      <c r="K101" s="296"/>
    </row>
    <row r="102" spans="2:11" ht="63" thickBot="1" x14ac:dyDescent="0.3">
      <c r="B102" s="864"/>
      <c r="C102" s="578"/>
      <c r="D102" s="294" t="s">
        <v>275</v>
      </c>
      <c r="E102" s="294" t="s">
        <v>276</v>
      </c>
      <c r="F102" s="294" t="s">
        <v>380</v>
      </c>
      <c r="G102" s="294" t="s">
        <v>381</v>
      </c>
      <c r="H102" s="294" t="s">
        <v>382</v>
      </c>
      <c r="I102" s="294" t="s">
        <v>383</v>
      </c>
      <c r="J102" s="294" t="s">
        <v>384</v>
      </c>
      <c r="K102" s="294" t="s">
        <v>215</v>
      </c>
    </row>
    <row r="103" spans="2:11" ht="12.5" x14ac:dyDescent="0.25">
      <c r="B103" s="296"/>
      <c r="C103" s="296"/>
      <c r="D103" s="296" t="s">
        <v>221</v>
      </c>
      <c r="E103" s="297" t="s">
        <v>221</v>
      </c>
      <c r="F103" s="296" t="s">
        <v>221</v>
      </c>
      <c r="G103" s="296" t="s">
        <v>221</v>
      </c>
      <c r="H103" s="296" t="s">
        <v>221</v>
      </c>
      <c r="I103" s="296" t="s">
        <v>221</v>
      </c>
      <c r="J103" s="296" t="s">
        <v>221</v>
      </c>
      <c r="K103" s="296" t="s">
        <v>221</v>
      </c>
    </row>
    <row r="104" spans="2:11" s="23" customFormat="1" ht="12.5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2.5" x14ac:dyDescent="0.25">
      <c r="B105" s="150" t="s">
        <v>393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386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387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388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389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415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390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395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391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396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409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400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401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388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389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390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395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391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416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417</v>
      </c>
      <c r="C126" s="150"/>
    </row>
    <row r="127" spans="2:11" ht="13" thickBot="1" x14ac:dyDescent="0.3">
      <c r="B127" s="845"/>
      <c r="C127" s="543"/>
      <c r="D127" s="296"/>
      <c r="E127" s="296"/>
      <c r="F127" s="865" t="s">
        <v>277</v>
      </c>
      <c r="G127" s="865"/>
      <c r="H127" s="296"/>
      <c r="I127" s="296"/>
      <c r="J127" s="296"/>
      <c r="K127" s="296"/>
    </row>
    <row r="128" spans="2:11" ht="65.25" customHeight="1" thickBot="1" x14ac:dyDescent="0.3">
      <c r="B128" s="864"/>
      <c r="C128" s="578"/>
      <c r="D128" s="294" t="s">
        <v>275</v>
      </c>
      <c r="E128" s="294" t="s">
        <v>276</v>
      </c>
      <c r="F128" s="294" t="s">
        <v>380</v>
      </c>
      <c r="G128" s="294" t="s">
        <v>381</v>
      </c>
      <c r="H128" s="294" t="s">
        <v>398</v>
      </c>
      <c r="I128" s="294" t="s">
        <v>383</v>
      </c>
      <c r="J128" s="294" t="s">
        <v>384</v>
      </c>
      <c r="K128" s="294" t="s">
        <v>215</v>
      </c>
    </row>
    <row r="129" spans="2:11" ht="12.5" x14ac:dyDescent="0.25">
      <c r="B129" s="296"/>
      <c r="C129" s="296"/>
      <c r="D129" s="296" t="s">
        <v>221</v>
      </c>
      <c r="E129" s="297" t="s">
        <v>221</v>
      </c>
      <c r="F129" s="296" t="s">
        <v>221</v>
      </c>
      <c r="G129" s="296" t="s">
        <v>221</v>
      </c>
      <c r="H129" s="296" t="s">
        <v>221</v>
      </c>
      <c r="I129" s="296" t="s">
        <v>221</v>
      </c>
      <c r="J129" s="296" t="s">
        <v>221</v>
      </c>
      <c r="K129" s="296" t="s">
        <v>221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2.5" x14ac:dyDescent="0.25">
      <c r="B131" s="150" t="s">
        <v>404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400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401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388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389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394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405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390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395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391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406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2.5" x14ac:dyDescent="0.25">
      <c r="B143" s="150" t="s">
        <v>418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400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401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2.5" x14ac:dyDescent="0.25">
      <c r="B146" s="162" t="s">
        <v>388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2.5" x14ac:dyDescent="0.25">
      <c r="B147" s="161" t="s">
        <v>389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2.5" x14ac:dyDescent="0.25">
      <c r="B148" s="161" t="s">
        <v>390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395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391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" thickBot="1" x14ac:dyDescent="0.3">
      <c r="B151" s="150" t="s">
        <v>419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420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845"/>
      <c r="C154" s="543"/>
      <c r="D154" s="296"/>
      <c r="E154" s="296"/>
      <c r="F154" s="866" t="s">
        <v>277</v>
      </c>
      <c r="G154" s="866"/>
      <c r="H154" s="296"/>
      <c r="I154" s="296"/>
      <c r="J154" s="296"/>
      <c r="K154" s="296"/>
    </row>
    <row r="155" spans="2:11" ht="63" thickBot="1" x14ac:dyDescent="0.3">
      <c r="B155" s="864"/>
      <c r="C155" s="578"/>
      <c r="D155" s="294" t="s">
        <v>275</v>
      </c>
      <c r="E155" s="294" t="s">
        <v>276</v>
      </c>
      <c r="F155" s="294" t="s">
        <v>380</v>
      </c>
      <c r="G155" s="294" t="s">
        <v>381</v>
      </c>
      <c r="H155" s="294" t="s">
        <v>278</v>
      </c>
      <c r="I155" s="294" t="s">
        <v>383</v>
      </c>
      <c r="J155" s="294" t="s">
        <v>384</v>
      </c>
      <c r="K155" s="294" t="s">
        <v>215</v>
      </c>
    </row>
    <row r="156" spans="2:11" ht="12.5" x14ac:dyDescent="0.25">
      <c r="B156" s="296"/>
      <c r="C156" s="296"/>
      <c r="D156" s="296" t="s">
        <v>221</v>
      </c>
      <c r="E156" s="297" t="s">
        <v>221</v>
      </c>
      <c r="F156" s="296" t="s">
        <v>221</v>
      </c>
      <c r="G156" s="296" t="s">
        <v>221</v>
      </c>
      <c r="H156" s="296" t="s">
        <v>221</v>
      </c>
      <c r="I156" s="296" t="s">
        <v>221</v>
      </c>
      <c r="J156" s="296" t="s">
        <v>221</v>
      </c>
      <c r="K156" s="296" t="s">
        <v>221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409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386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387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388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389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395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410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421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422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387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388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332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423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424</v>
      </c>
      <c r="C173" s="150"/>
    </row>
    <row r="174" spans="2:11" ht="13.5" customHeight="1" thickBot="1" x14ac:dyDescent="0.3">
      <c r="B174" s="845"/>
      <c r="C174" s="543"/>
      <c r="D174" s="296"/>
      <c r="E174" s="296"/>
      <c r="F174" s="865" t="s">
        <v>277</v>
      </c>
      <c r="G174" s="865"/>
      <c r="H174" s="296"/>
      <c r="I174" s="296"/>
      <c r="J174" s="296"/>
      <c r="K174" s="296"/>
    </row>
    <row r="175" spans="2:11" ht="75.5" thickBot="1" x14ac:dyDescent="0.3">
      <c r="B175" s="864"/>
      <c r="C175" s="578"/>
      <c r="D175" s="294" t="s">
        <v>275</v>
      </c>
      <c r="E175" s="294" t="s">
        <v>276</v>
      </c>
      <c r="F175" s="294" t="s">
        <v>380</v>
      </c>
      <c r="G175" s="293" t="s">
        <v>381</v>
      </c>
      <c r="H175" s="294" t="s">
        <v>279</v>
      </c>
      <c r="I175" s="294" t="s">
        <v>383</v>
      </c>
      <c r="J175" s="294" t="s">
        <v>384</v>
      </c>
      <c r="K175" s="294" t="s">
        <v>215</v>
      </c>
    </row>
    <row r="176" spans="2:11" ht="12.5" x14ac:dyDescent="0.25">
      <c r="B176" s="296"/>
      <c r="C176" s="296"/>
      <c r="D176" s="296" t="s">
        <v>221</v>
      </c>
      <c r="E176" s="543" t="s">
        <v>425</v>
      </c>
      <c r="F176" s="296" t="s">
        <v>221</v>
      </c>
      <c r="G176" s="296" t="s">
        <v>221</v>
      </c>
      <c r="H176" s="296" t="s">
        <v>221</v>
      </c>
      <c r="I176" s="296" t="s">
        <v>221</v>
      </c>
      <c r="J176" s="296" t="s">
        <v>221</v>
      </c>
      <c r="K176" s="296" t="s">
        <v>221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409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422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387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388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389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390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395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391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413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2.5" x14ac:dyDescent="0.25">
      <c r="B188" s="150" t="s">
        <v>421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422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387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388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390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332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391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426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427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845"/>
      <c r="C198" s="543"/>
      <c r="D198" s="296"/>
      <c r="E198" s="296"/>
      <c r="F198" s="865" t="s">
        <v>277</v>
      </c>
      <c r="G198" s="865"/>
      <c r="H198" s="296"/>
      <c r="I198" s="296"/>
      <c r="J198" s="296"/>
      <c r="K198" s="296"/>
    </row>
    <row r="199" spans="2:11" ht="63" thickBot="1" x14ac:dyDescent="0.3">
      <c r="B199" s="864"/>
      <c r="C199" s="578"/>
      <c r="D199" s="294" t="s">
        <v>275</v>
      </c>
      <c r="E199" s="294" t="s">
        <v>276</v>
      </c>
      <c r="F199" s="294" t="s">
        <v>380</v>
      </c>
      <c r="G199" s="294" t="s">
        <v>381</v>
      </c>
      <c r="H199" s="294" t="s">
        <v>278</v>
      </c>
      <c r="I199" s="294" t="s">
        <v>383</v>
      </c>
      <c r="J199" s="294" t="s">
        <v>384</v>
      </c>
      <c r="K199" s="294" t="s">
        <v>215</v>
      </c>
    </row>
    <row r="200" spans="2:11" ht="12.5" x14ac:dyDescent="0.25">
      <c r="B200" s="296"/>
      <c r="C200" s="296"/>
      <c r="D200" s="296" t="s">
        <v>221</v>
      </c>
      <c r="E200" s="297" t="s">
        <v>221</v>
      </c>
      <c r="F200" s="296" t="s">
        <v>221</v>
      </c>
      <c r="G200" s="296" t="s">
        <v>221</v>
      </c>
      <c r="H200" s="296" t="s">
        <v>221</v>
      </c>
      <c r="I200" s="296" t="s">
        <v>221</v>
      </c>
      <c r="J200" s="296" t="s">
        <v>221</v>
      </c>
      <c r="K200" s="296" t="s">
        <v>221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428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386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387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2.5" x14ac:dyDescent="0.25">
      <c r="B205" s="183" t="s">
        <v>388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389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2.5" x14ac:dyDescent="0.25">
      <c r="B207" s="182" t="s">
        <v>415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2.5" x14ac:dyDescent="0.25">
      <c r="B208" s="182" t="s">
        <v>390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2.5" x14ac:dyDescent="0.25">
      <c r="B209" s="182" t="s">
        <v>395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2.5" x14ac:dyDescent="0.25">
      <c r="B210" s="182" t="s">
        <v>391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421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422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2.5" x14ac:dyDescent="0.25">
      <c r="B215" s="180" t="s">
        <v>387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2.5" x14ac:dyDescent="0.25">
      <c r="B216" s="181" t="s">
        <v>388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390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2.5" x14ac:dyDescent="0.25">
      <c r="B218" s="161" t="s">
        <v>332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2.5" x14ac:dyDescent="0.25">
      <c r="B219" s="161" t="s">
        <v>391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" thickBot="1" x14ac:dyDescent="0.3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429</v>
      </c>
      <c r="J220" s="603" t="s">
        <v>1</v>
      </c>
      <c r="K220" s="299" t="s">
        <v>429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424</v>
      </c>
      <c r="C225" s="150"/>
    </row>
    <row r="226" spans="2:12" ht="13" thickBot="1" x14ac:dyDescent="0.3">
      <c r="B226" s="296"/>
      <c r="C226" s="296"/>
      <c r="D226" s="296"/>
      <c r="E226" s="296"/>
      <c r="F226" s="865" t="s">
        <v>277</v>
      </c>
      <c r="G226" s="865"/>
      <c r="H226" s="296"/>
      <c r="I226" s="296"/>
      <c r="J226" s="296"/>
      <c r="K226" s="296"/>
      <c r="L226" s="296"/>
    </row>
    <row r="227" spans="2:12" ht="63" thickBot="1" x14ac:dyDescent="0.3">
      <c r="B227" s="845"/>
      <c r="C227" s="316"/>
      <c r="D227" s="296" t="s">
        <v>275</v>
      </c>
      <c r="E227" s="296" t="s">
        <v>276</v>
      </c>
      <c r="F227" s="865" t="s">
        <v>430</v>
      </c>
      <c r="G227" s="865" t="s">
        <v>431</v>
      </c>
      <c r="H227" s="296" t="s">
        <v>432</v>
      </c>
      <c r="I227" s="296" t="s">
        <v>278</v>
      </c>
      <c r="J227" s="296" t="s">
        <v>433</v>
      </c>
      <c r="K227" s="296" t="s">
        <v>434</v>
      </c>
      <c r="L227" s="296" t="s">
        <v>215</v>
      </c>
    </row>
    <row r="228" spans="2:12" ht="13" thickBot="1" x14ac:dyDescent="0.3">
      <c r="B228" s="864"/>
      <c r="C228" s="604"/>
      <c r="D228" s="296" t="s">
        <v>221</v>
      </c>
      <c r="E228" s="297" t="s">
        <v>221</v>
      </c>
      <c r="F228" s="296" t="s">
        <v>221</v>
      </c>
      <c r="G228" s="296" t="s">
        <v>221</v>
      </c>
      <c r="H228" s="296" t="s">
        <v>221</v>
      </c>
      <c r="I228" s="296" t="s">
        <v>221</v>
      </c>
      <c r="J228" s="296" t="s">
        <v>221</v>
      </c>
      <c r="K228" s="296" t="s">
        <v>221</v>
      </c>
      <c r="L228" s="296" t="s">
        <v>221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2.5" x14ac:dyDescent="0.25">
      <c r="B230" s="150" t="s">
        <v>435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386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436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2.5" x14ac:dyDescent="0.25">
      <c r="B233" s="268" t="s">
        <v>437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438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390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439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391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440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2.5" x14ac:dyDescent="0.25">
      <c r="B240" s="150" t="s">
        <v>441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386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436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437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2.5" x14ac:dyDescent="0.25">
      <c r="B244" s="269" t="s">
        <v>390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442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391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443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427</v>
      </c>
      <c r="C251" s="150"/>
    </row>
    <row r="252" spans="2:12" ht="13" thickBot="1" x14ac:dyDescent="0.3">
      <c r="B252" s="296"/>
      <c r="C252" s="296"/>
      <c r="D252" s="296"/>
      <c r="E252" s="296"/>
      <c r="F252" s="865" t="s">
        <v>277</v>
      </c>
      <c r="G252" s="865"/>
      <c r="H252" s="296"/>
      <c r="I252" s="296"/>
      <c r="J252" s="296"/>
      <c r="K252" s="296"/>
      <c r="L252" s="296"/>
    </row>
    <row r="253" spans="2:12" ht="63" thickBot="1" x14ac:dyDescent="0.3">
      <c r="B253" s="845"/>
      <c r="C253" s="543"/>
      <c r="D253" s="296" t="s">
        <v>275</v>
      </c>
      <c r="E253" s="296" t="s">
        <v>276</v>
      </c>
      <c r="F253" s="865" t="s">
        <v>430</v>
      </c>
      <c r="G253" s="865" t="s">
        <v>431</v>
      </c>
      <c r="H253" s="296" t="s">
        <v>432</v>
      </c>
      <c r="I253" s="296" t="s">
        <v>278</v>
      </c>
      <c r="J253" s="296" t="s">
        <v>433</v>
      </c>
      <c r="K253" s="296" t="s">
        <v>434</v>
      </c>
      <c r="L253" s="296" t="s">
        <v>215</v>
      </c>
    </row>
    <row r="254" spans="2:12" ht="13" thickBot="1" x14ac:dyDescent="0.3">
      <c r="B254" s="864"/>
      <c r="C254" s="604"/>
      <c r="D254" s="296" t="s">
        <v>221</v>
      </c>
      <c r="E254" s="297" t="s">
        <v>221</v>
      </c>
      <c r="F254" s="296" t="s">
        <v>221</v>
      </c>
      <c r="G254" s="296" t="s">
        <v>221</v>
      </c>
      <c r="H254" s="296" t="s">
        <v>221</v>
      </c>
      <c r="I254" s="296" t="s">
        <v>221</v>
      </c>
      <c r="J254" s="296" t="s">
        <v>221</v>
      </c>
      <c r="K254" s="296" t="s">
        <v>221</v>
      </c>
      <c r="L254" s="296" t="s">
        <v>221</v>
      </c>
    </row>
    <row r="255" spans="2:12" ht="13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" x14ac:dyDescent="0.25">
      <c r="B256" s="150" t="s">
        <v>435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" x14ac:dyDescent="0.25">
      <c r="B257" s="627" t="s">
        <v>386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5" thickBot="1" x14ac:dyDescent="0.3">
      <c r="B258" s="627" t="s">
        <v>436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" x14ac:dyDescent="0.25">
      <c r="B259" s="634" t="s">
        <v>437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" x14ac:dyDescent="0.25">
      <c r="B260" s="627" t="s">
        <v>438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" x14ac:dyDescent="0.25">
      <c r="B261" s="627" t="s">
        <v>390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" x14ac:dyDescent="0.25">
      <c r="B262" s="627" t="s">
        <v>439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5" thickBot="1" x14ac:dyDescent="0.3">
      <c r="B263" s="627" t="s">
        <v>391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5" thickBot="1" x14ac:dyDescent="0.3">
      <c r="B264" s="150" t="s">
        <v>444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ht="13.5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" x14ac:dyDescent="0.25">
      <c r="B266" s="150" t="s">
        <v>441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" x14ac:dyDescent="0.25">
      <c r="B267" s="644" t="s">
        <v>386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5" thickBot="1" x14ac:dyDescent="0.3">
      <c r="B268" s="644" t="s">
        <v>436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" x14ac:dyDescent="0.25">
      <c r="B269" s="645" t="s">
        <v>437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" x14ac:dyDescent="0.25">
      <c r="B270" s="627" t="s">
        <v>390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" x14ac:dyDescent="0.25">
      <c r="B271" s="627" t="s">
        <v>442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5" thickBot="1" x14ac:dyDescent="0.3">
      <c r="B272" s="627" t="s">
        <v>391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5" thickBot="1" x14ac:dyDescent="0.3">
      <c r="B273" s="150" t="s">
        <v>445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429</v>
      </c>
      <c r="K273" s="640" t="s">
        <v>1</v>
      </c>
      <c r="L273" s="646" t="s">
        <v>429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446</v>
      </c>
      <c r="C277" s="150"/>
    </row>
    <row r="278" spans="2:12" ht="13" thickBot="1" x14ac:dyDescent="0.3">
      <c r="B278" s="296"/>
      <c r="C278" s="296"/>
      <c r="D278" s="296"/>
      <c r="E278" s="296"/>
      <c r="F278" s="865" t="s">
        <v>447</v>
      </c>
      <c r="G278" s="865"/>
      <c r="H278" s="296"/>
      <c r="I278" s="296"/>
      <c r="J278" s="296"/>
      <c r="K278" s="296"/>
      <c r="L278" s="296"/>
    </row>
    <row r="279" spans="2:12" ht="63" thickBot="1" x14ac:dyDescent="0.3">
      <c r="B279" s="845"/>
      <c r="C279" s="543"/>
      <c r="D279" s="296" t="s">
        <v>275</v>
      </c>
      <c r="E279" s="296" t="s">
        <v>448</v>
      </c>
      <c r="F279" s="867" t="s">
        <v>430</v>
      </c>
      <c r="G279" s="867" t="s">
        <v>431</v>
      </c>
      <c r="H279" s="296" t="s">
        <v>432</v>
      </c>
      <c r="I279" s="296" t="s">
        <v>278</v>
      </c>
      <c r="J279" s="296" t="s">
        <v>433</v>
      </c>
      <c r="K279" s="296" t="s">
        <v>434</v>
      </c>
      <c r="L279" s="296" t="s">
        <v>215</v>
      </c>
    </row>
    <row r="280" spans="2:12" ht="13" thickBot="1" x14ac:dyDescent="0.3">
      <c r="B280" s="864"/>
      <c r="C280" s="604"/>
      <c r="D280" s="296" t="s">
        <v>221</v>
      </c>
      <c r="E280" s="297" t="s">
        <v>221</v>
      </c>
      <c r="F280" s="296" t="s">
        <v>221</v>
      </c>
      <c r="G280" s="296" t="s">
        <v>221</v>
      </c>
      <c r="H280" s="296" t="s">
        <v>221</v>
      </c>
      <c r="I280" s="296" t="s">
        <v>221</v>
      </c>
      <c r="J280" s="296" t="s">
        <v>221</v>
      </c>
      <c r="K280" s="296" t="s">
        <v>221</v>
      </c>
      <c r="L280" s="296" t="s">
        <v>221</v>
      </c>
    </row>
    <row r="281" spans="2:12" ht="13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" x14ac:dyDescent="0.25">
      <c r="B282" s="150" t="s">
        <v>441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" x14ac:dyDescent="0.25">
      <c r="B283" s="182" t="s">
        <v>386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5" thickBot="1" x14ac:dyDescent="0.3">
      <c r="B284" s="182" t="s">
        <v>436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" x14ac:dyDescent="0.25">
      <c r="B285" s="183" t="s">
        <v>437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5" thickBot="1" x14ac:dyDescent="0.3">
      <c r="B286" s="182" t="s">
        <v>442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5" thickBot="1" x14ac:dyDescent="0.3">
      <c r="B287" s="150" t="s">
        <v>449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ht="13.5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" x14ac:dyDescent="0.25">
      <c r="B289" s="150" t="s">
        <v>450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" x14ac:dyDescent="0.25">
      <c r="B290" s="182" t="s">
        <v>386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5" thickBot="1" x14ac:dyDescent="0.3">
      <c r="B291" s="182" t="s">
        <v>436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5" thickBot="1" x14ac:dyDescent="0.3">
      <c r="B292" s="183" t="s">
        <v>437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5" thickBot="1" x14ac:dyDescent="0.3">
      <c r="B293" s="150" t="s">
        <v>451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2.5" x14ac:dyDescent="0.25">
      <c r="B295" s="660" t="s">
        <v>452</v>
      </c>
      <c r="C295" s="15"/>
    </row>
    <row r="296" spans="2:12" ht="13" thickBot="1" x14ac:dyDescent="0.3">
      <c r="B296" s="343"/>
      <c r="C296" s="555"/>
      <c r="D296" s="555"/>
      <c r="E296" s="554"/>
      <c r="F296" s="868" t="s">
        <v>277</v>
      </c>
      <c r="G296" s="868"/>
      <c r="H296" s="554"/>
      <c r="I296" s="554"/>
      <c r="J296" s="554"/>
      <c r="K296" s="554"/>
      <c r="L296" s="554"/>
    </row>
    <row r="297" spans="2:12" ht="20.5" customHeight="1" x14ac:dyDescent="0.25">
      <c r="B297" s="869"/>
      <c r="C297" s="870"/>
      <c r="D297" s="870" t="s">
        <v>275</v>
      </c>
      <c r="E297" s="870" t="s">
        <v>448</v>
      </c>
      <c r="F297" s="554" t="s">
        <v>453</v>
      </c>
      <c r="G297" s="872" t="s">
        <v>431</v>
      </c>
      <c r="H297" s="870" t="s">
        <v>454</v>
      </c>
      <c r="I297" s="870" t="s">
        <v>278</v>
      </c>
      <c r="J297" s="554" t="s">
        <v>455</v>
      </c>
      <c r="K297" s="870" t="s">
        <v>434</v>
      </c>
      <c r="L297" s="870" t="s">
        <v>215</v>
      </c>
    </row>
    <row r="298" spans="2:12" ht="21.5" thickBot="1" x14ac:dyDescent="0.3">
      <c r="B298" s="869"/>
      <c r="C298" s="870"/>
      <c r="D298" s="871"/>
      <c r="E298" s="871"/>
      <c r="F298" s="568" t="s">
        <v>456</v>
      </c>
      <c r="G298" s="871"/>
      <c r="H298" s="871"/>
      <c r="I298" s="871"/>
      <c r="J298" s="568" t="s">
        <v>457</v>
      </c>
      <c r="K298" s="871"/>
      <c r="L298" s="871"/>
    </row>
    <row r="299" spans="2:12" ht="12.5" x14ac:dyDescent="0.25">
      <c r="B299" s="869"/>
      <c r="C299" s="870"/>
      <c r="D299" s="872" t="s">
        <v>458</v>
      </c>
      <c r="E299" s="661" t="s">
        <v>459</v>
      </c>
      <c r="F299" s="554" t="s">
        <v>460</v>
      </c>
      <c r="G299" s="554" t="s">
        <v>460</v>
      </c>
      <c r="H299" s="554" t="s">
        <v>460</v>
      </c>
      <c r="I299" s="872" t="s">
        <v>458</v>
      </c>
      <c r="J299" s="554" t="s">
        <v>460</v>
      </c>
      <c r="K299" s="554" t="s">
        <v>460</v>
      </c>
      <c r="L299" s="554" t="s">
        <v>460</v>
      </c>
    </row>
    <row r="300" spans="2:12" ht="12.5" x14ac:dyDescent="0.25">
      <c r="B300" s="869"/>
      <c r="C300" s="870"/>
      <c r="D300" s="870"/>
      <c r="E300" s="554" t="s">
        <v>461</v>
      </c>
      <c r="F300" s="554" t="s">
        <v>461</v>
      </c>
      <c r="G300" s="554" t="s">
        <v>461</v>
      </c>
      <c r="H300" s="554" t="s">
        <v>461</v>
      </c>
      <c r="I300" s="870"/>
      <c r="J300" s="554" t="s">
        <v>461</v>
      </c>
      <c r="K300" s="554" t="s">
        <v>461</v>
      </c>
      <c r="L300" s="554" t="s">
        <v>461</v>
      </c>
    </row>
    <row r="301" spans="2:12" ht="12.5" x14ac:dyDescent="0.25">
      <c r="B301" s="332" t="s">
        <v>441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2.5" x14ac:dyDescent="0.25">
      <c r="B302" s="337" t="s">
        <v>386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" thickBot="1" x14ac:dyDescent="0.3">
      <c r="B303" s="337" t="s">
        <v>436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" thickBot="1" x14ac:dyDescent="0.3">
      <c r="B304" s="332" t="s">
        <v>388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2.5" x14ac:dyDescent="0.25">
      <c r="B305" s="337" t="s">
        <v>462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2.5" x14ac:dyDescent="0.25">
      <c r="B306" s="337" t="s">
        <v>332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" thickBot="1" x14ac:dyDescent="0.3">
      <c r="B307" s="337" t="s">
        <v>391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" thickBot="1" x14ac:dyDescent="0.3">
      <c r="B308" s="332" t="s">
        <v>463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2.5" x14ac:dyDescent="0.25">
      <c r="B310" s="329" t="s">
        <v>450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2.5" x14ac:dyDescent="0.25">
      <c r="B311" s="331" t="s">
        <v>386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" thickBot="1" x14ac:dyDescent="0.3">
      <c r="B312" s="331" t="s">
        <v>436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2.5" x14ac:dyDescent="0.25">
      <c r="B313" s="329" t="s">
        <v>388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" thickBot="1" x14ac:dyDescent="0.3">
      <c r="B314" s="331" t="s">
        <v>391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" thickBot="1" x14ac:dyDescent="0.3">
      <c r="B315" s="332" t="s">
        <v>464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" thickTop="1" x14ac:dyDescent="0.25">
      <c r="C316" s="15"/>
    </row>
    <row r="317" spans="2:12" ht="12.5" x14ac:dyDescent="0.25">
      <c r="B317" s="331" t="s">
        <v>465</v>
      </c>
      <c r="C317" s="15"/>
    </row>
    <row r="318" spans="2:12" ht="13" thickBot="1" x14ac:dyDescent="0.3">
      <c r="B318" s="343"/>
      <c r="C318" s="555"/>
      <c r="D318" s="555"/>
      <c r="E318" s="554"/>
      <c r="F318" s="544" t="s">
        <v>277</v>
      </c>
      <c r="G318" s="544"/>
      <c r="H318" s="554"/>
      <c r="I318" s="554"/>
      <c r="J318" s="554"/>
      <c r="K318" s="554"/>
      <c r="L318" s="554"/>
    </row>
    <row r="319" spans="2:12" ht="20.149999999999999" customHeight="1" x14ac:dyDescent="0.25">
      <c r="B319" s="869"/>
      <c r="C319" s="870"/>
      <c r="D319" s="870" t="s">
        <v>275</v>
      </c>
      <c r="E319" s="554" t="s">
        <v>448</v>
      </c>
      <c r="F319" s="559" t="s">
        <v>466</v>
      </c>
      <c r="G319" s="559" t="s">
        <v>467</v>
      </c>
      <c r="H319" s="554" t="s">
        <v>432</v>
      </c>
      <c r="I319" s="554" t="s">
        <v>468</v>
      </c>
      <c r="J319" s="554" t="s">
        <v>469</v>
      </c>
      <c r="K319" s="554" t="s">
        <v>384</v>
      </c>
      <c r="L319" s="554" t="s">
        <v>215</v>
      </c>
    </row>
    <row r="320" spans="2:12" ht="21.5" thickBot="1" x14ac:dyDescent="0.3">
      <c r="B320" s="869"/>
      <c r="C320" s="870"/>
      <c r="D320" s="871"/>
      <c r="E320" s="568"/>
      <c r="F320" s="568"/>
      <c r="G320" s="568"/>
      <c r="H320" s="568"/>
      <c r="I320" s="568"/>
      <c r="J320" s="568" t="s">
        <v>470</v>
      </c>
      <c r="K320" s="568"/>
      <c r="L320" s="568"/>
    </row>
    <row r="321" spans="2:12" ht="12.5" x14ac:dyDescent="0.25">
      <c r="B321" s="343"/>
      <c r="C321" s="554"/>
      <c r="D321" s="554" t="s">
        <v>471</v>
      </c>
      <c r="E321" s="554" t="s">
        <v>458</v>
      </c>
      <c r="F321" s="554" t="s">
        <v>471</v>
      </c>
      <c r="G321" s="554" t="s">
        <v>471</v>
      </c>
      <c r="H321" s="554" t="s">
        <v>458</v>
      </c>
      <c r="I321" s="554" t="s">
        <v>458</v>
      </c>
      <c r="J321" s="554" t="s">
        <v>458</v>
      </c>
      <c r="K321" s="554" t="s">
        <v>458</v>
      </c>
      <c r="L321" s="554" t="s">
        <v>458</v>
      </c>
    </row>
    <row r="322" spans="2:12" ht="12.5" x14ac:dyDescent="0.25">
      <c r="B322" s="329" t="s">
        <v>450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2.5" x14ac:dyDescent="0.25">
      <c r="B323" s="331" t="s">
        <v>386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" thickBot="1" x14ac:dyDescent="0.3">
      <c r="B324" s="331" t="s">
        <v>436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" thickBot="1" x14ac:dyDescent="0.3">
      <c r="B325" s="329" t="s">
        <v>388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2.5" x14ac:dyDescent="0.25">
      <c r="B326" s="331" t="s">
        <v>391</v>
      </c>
      <c r="C326" s="15"/>
      <c r="D326" s="873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" thickBot="1" x14ac:dyDescent="0.3">
      <c r="B327" s="331" t="s">
        <v>472</v>
      </c>
      <c r="C327" s="15"/>
      <c r="D327" s="874"/>
      <c r="E327" s="674"/>
      <c r="F327" s="674"/>
      <c r="G327" s="674"/>
      <c r="H327" s="674"/>
      <c r="I327" s="674"/>
      <c r="J327" s="675"/>
      <c r="K327" s="674"/>
      <c r="L327" s="675"/>
    </row>
    <row r="328" spans="2:12" ht="13" thickBot="1" x14ac:dyDescent="0.3">
      <c r="B328" s="332" t="s">
        <v>473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2.5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2.5" x14ac:dyDescent="0.25">
      <c r="B330" s="332" t="s">
        <v>441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2.5" x14ac:dyDescent="0.25">
      <c r="B331" s="337" t="s">
        <v>386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" thickBot="1" x14ac:dyDescent="0.3">
      <c r="B332" s="337" t="s">
        <v>436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" thickBot="1" x14ac:dyDescent="0.3">
      <c r="B333" s="332" t="s">
        <v>388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2.5" x14ac:dyDescent="0.25">
      <c r="B334" s="337" t="s">
        <v>390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2.5" x14ac:dyDescent="0.25">
      <c r="B335" s="337" t="s">
        <v>332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2.5" x14ac:dyDescent="0.25">
      <c r="B336" s="337" t="s">
        <v>391</v>
      </c>
      <c r="C336" s="15"/>
      <c r="D336" s="875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" thickBot="1" x14ac:dyDescent="0.3">
      <c r="B337" s="337" t="s">
        <v>472</v>
      </c>
      <c r="C337" s="15"/>
      <c r="D337" s="876"/>
      <c r="E337" s="561"/>
      <c r="F337" s="567"/>
      <c r="G337" s="567"/>
      <c r="H337" s="567"/>
      <c r="I337" s="561"/>
      <c r="J337" s="344"/>
      <c r="K337" s="553"/>
      <c r="L337" s="344"/>
    </row>
    <row r="338" spans="2:12" ht="13" thickBot="1" x14ac:dyDescent="0.3">
      <c r="B338" s="332" t="s">
        <v>474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2" t="s">
        <v>475</v>
      </c>
      <c r="C340" s="15"/>
    </row>
    <row r="341" spans="2:12" ht="13" thickBot="1" x14ac:dyDescent="0.3">
      <c r="B341" s="555"/>
      <c r="C341" s="15"/>
      <c r="D341" s="555"/>
      <c r="E341" s="554"/>
      <c r="F341" s="544" t="s">
        <v>277</v>
      </c>
      <c r="G341" s="544"/>
      <c r="H341" s="554"/>
      <c r="I341" s="554"/>
      <c r="J341" s="554"/>
      <c r="K341" s="554"/>
      <c r="L341" s="554"/>
    </row>
    <row r="342" spans="2:12" ht="12.65" customHeight="1" x14ac:dyDescent="0.25">
      <c r="B342" s="877"/>
      <c r="C342" s="15"/>
      <c r="D342" s="870" t="s">
        <v>275</v>
      </c>
      <c r="E342" s="554" t="s">
        <v>448</v>
      </c>
      <c r="F342" s="878" t="s">
        <v>476</v>
      </c>
      <c r="G342" s="559" t="s">
        <v>477</v>
      </c>
      <c r="H342" s="880" t="s">
        <v>478</v>
      </c>
      <c r="I342" s="554" t="s">
        <v>278</v>
      </c>
      <c r="J342" s="554" t="s">
        <v>469</v>
      </c>
      <c r="K342" s="554" t="s">
        <v>469</v>
      </c>
      <c r="L342" s="554" t="s">
        <v>215</v>
      </c>
    </row>
    <row r="343" spans="2:12" ht="21" x14ac:dyDescent="0.25">
      <c r="B343" s="877"/>
      <c r="C343" s="15"/>
      <c r="D343" s="870"/>
      <c r="E343" s="554"/>
      <c r="F343" s="879"/>
      <c r="G343" s="554" t="s">
        <v>479</v>
      </c>
      <c r="H343" s="880"/>
      <c r="I343" s="554"/>
      <c r="J343" s="554" t="s">
        <v>480</v>
      </c>
      <c r="K343" s="554" t="s">
        <v>481</v>
      </c>
      <c r="L343" s="554"/>
    </row>
    <row r="344" spans="2:12" x14ac:dyDescent="0.35">
      <c r="B344" s="877"/>
      <c r="C344" s="15"/>
      <c r="D344" s="870"/>
      <c r="E344" s="554"/>
      <c r="F344" s="879"/>
      <c r="G344" s="683"/>
      <c r="H344" s="880"/>
      <c r="I344" s="554"/>
      <c r="J344" s="683"/>
      <c r="K344" s="683"/>
      <c r="L344" s="554"/>
    </row>
    <row r="345" spans="2:12" ht="13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2.5" x14ac:dyDescent="0.25">
      <c r="B346" s="332" t="s">
        <v>482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2.5" x14ac:dyDescent="0.25">
      <c r="B347" s="337" t="s">
        <v>483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" thickBot="1" x14ac:dyDescent="0.3">
      <c r="B348" s="337" t="s">
        <v>436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" thickBot="1" x14ac:dyDescent="0.3">
      <c r="B349" s="332" t="s">
        <v>437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" thickBot="1" x14ac:dyDescent="0.3">
      <c r="B350" s="332" t="s">
        <v>484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485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2.5" x14ac:dyDescent="0.25">
      <c r="B353" s="331" t="s">
        <v>486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" thickBot="1" x14ac:dyDescent="0.3">
      <c r="B354" s="331" t="s">
        <v>436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" thickBot="1" x14ac:dyDescent="0.3">
      <c r="B355" s="329" t="s">
        <v>437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" thickBot="1" x14ac:dyDescent="0.3">
      <c r="B356" s="332" t="s">
        <v>487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488</v>
      </c>
      <c r="C360" s="15"/>
    </row>
    <row r="361" spans="2:12" ht="12.5" x14ac:dyDescent="0.25">
      <c r="C361" s="15"/>
    </row>
    <row r="362" spans="2:12" ht="13" thickBot="1" x14ac:dyDescent="0.3">
      <c r="B362" s="555"/>
      <c r="C362" s="555"/>
      <c r="D362" s="555"/>
      <c r="E362" s="554"/>
      <c r="F362" s="881" t="s">
        <v>277</v>
      </c>
      <c r="G362" s="881"/>
      <c r="H362" s="554"/>
      <c r="I362" s="554"/>
      <c r="J362" s="554"/>
      <c r="K362" s="554"/>
      <c r="L362" s="554"/>
    </row>
    <row r="363" spans="2:12" ht="21" x14ac:dyDescent="0.25">
      <c r="B363" s="555"/>
      <c r="C363" s="882" t="s">
        <v>489</v>
      </c>
      <c r="D363" s="870" t="s">
        <v>275</v>
      </c>
      <c r="E363" s="870" t="s">
        <v>448</v>
      </c>
      <c r="F363" s="872" t="s">
        <v>490</v>
      </c>
      <c r="G363" s="872" t="s">
        <v>491</v>
      </c>
      <c r="H363" s="554" t="s">
        <v>492</v>
      </c>
      <c r="I363" s="870" t="s">
        <v>278</v>
      </c>
      <c r="J363" s="554" t="s">
        <v>469</v>
      </c>
      <c r="K363" s="554" t="s">
        <v>469</v>
      </c>
      <c r="L363" s="870" t="s">
        <v>215</v>
      </c>
    </row>
    <row r="364" spans="2:12" ht="21" x14ac:dyDescent="0.25">
      <c r="B364" s="555"/>
      <c r="C364" s="882"/>
      <c r="D364" s="870"/>
      <c r="E364" s="870"/>
      <c r="F364" s="870"/>
      <c r="G364" s="883"/>
      <c r="H364" s="554" t="s">
        <v>493</v>
      </c>
      <c r="I364" s="870"/>
      <c r="J364" s="554" t="s">
        <v>480</v>
      </c>
      <c r="K364" s="554" t="s">
        <v>481</v>
      </c>
      <c r="L364" s="870"/>
    </row>
    <row r="365" spans="2:12" x14ac:dyDescent="0.35">
      <c r="B365" s="555"/>
      <c r="C365" s="882"/>
      <c r="D365" s="870"/>
      <c r="E365" s="870"/>
      <c r="F365" s="870"/>
      <c r="G365" s="883"/>
      <c r="H365" s="554" t="s">
        <v>494</v>
      </c>
      <c r="I365" s="870"/>
      <c r="J365" s="683"/>
      <c r="K365" s="683"/>
      <c r="L365" s="870"/>
    </row>
    <row r="366" spans="2:12" ht="13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2.5" x14ac:dyDescent="0.25">
      <c r="B367" s="332" t="s">
        <v>495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2.5" x14ac:dyDescent="0.25">
      <c r="B368" s="337" t="s">
        <v>496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" thickBot="1" x14ac:dyDescent="0.3">
      <c r="B369" s="337" t="s">
        <v>436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" thickBot="1" x14ac:dyDescent="0.3">
      <c r="B370" s="332" t="s">
        <v>437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5" thickBot="1" x14ac:dyDescent="0.3">
      <c r="B371" s="337" t="s">
        <v>391</v>
      </c>
      <c r="C371" s="664" t="s">
        <v>497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498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499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2.5" x14ac:dyDescent="0.25">
      <c r="B375" s="331" t="s">
        <v>496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" thickBot="1" x14ac:dyDescent="0.3">
      <c r="B376" s="331" t="s">
        <v>436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" thickBot="1" x14ac:dyDescent="0.3">
      <c r="B377" s="329" t="s">
        <v>437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" thickBot="1" x14ac:dyDescent="0.3">
      <c r="B378" s="331" t="s">
        <v>391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500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5" t="s">
        <v>501</v>
      </c>
      <c r="C381" s="15"/>
    </row>
    <row r="382" spans="2:12" ht="13" thickBot="1" x14ac:dyDescent="0.3">
      <c r="B382" s="555"/>
      <c r="C382" s="555"/>
      <c r="D382" s="555"/>
      <c r="E382" s="554"/>
      <c r="F382" s="881" t="s">
        <v>277</v>
      </c>
      <c r="G382" s="881"/>
      <c r="H382" s="554"/>
      <c r="I382" s="554"/>
      <c r="J382" s="554"/>
      <c r="K382" s="554"/>
      <c r="L382" s="554"/>
    </row>
    <row r="383" spans="2:12" ht="21" x14ac:dyDescent="0.25">
      <c r="B383" s="555"/>
      <c r="C383" s="882" t="s">
        <v>489</v>
      </c>
      <c r="D383" s="870" t="s">
        <v>275</v>
      </c>
      <c r="E383" s="870" t="s">
        <v>448</v>
      </c>
      <c r="F383" s="872" t="s">
        <v>490</v>
      </c>
      <c r="G383" s="872" t="s">
        <v>491</v>
      </c>
      <c r="H383" s="554" t="s">
        <v>492</v>
      </c>
      <c r="I383" s="870" t="s">
        <v>278</v>
      </c>
      <c r="J383" s="554" t="s">
        <v>469</v>
      </c>
      <c r="K383" s="554" t="s">
        <v>469</v>
      </c>
      <c r="L383" s="870" t="s">
        <v>215</v>
      </c>
    </row>
    <row r="384" spans="2:12" ht="21" x14ac:dyDescent="0.25">
      <c r="B384" s="555"/>
      <c r="C384" s="882"/>
      <c r="D384" s="870"/>
      <c r="E384" s="870"/>
      <c r="F384" s="870"/>
      <c r="G384" s="883"/>
      <c r="H384" s="554" t="s">
        <v>493</v>
      </c>
      <c r="I384" s="870"/>
      <c r="J384" s="554" t="s">
        <v>480</v>
      </c>
      <c r="K384" s="554" t="s">
        <v>481</v>
      </c>
      <c r="L384" s="870"/>
    </row>
    <row r="385" spans="2:12" x14ac:dyDescent="0.35">
      <c r="B385" s="555"/>
      <c r="C385" s="882"/>
      <c r="D385" s="870"/>
      <c r="E385" s="870"/>
      <c r="F385" s="870"/>
      <c r="G385" s="883"/>
      <c r="H385" s="554" t="s">
        <v>494</v>
      </c>
      <c r="I385" s="870"/>
      <c r="J385" s="683"/>
      <c r="K385" s="683"/>
      <c r="L385" s="870"/>
    </row>
    <row r="386" spans="2:12" ht="13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2.5" x14ac:dyDescent="0.25">
      <c r="B387" s="332" t="s">
        <v>495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2.5" x14ac:dyDescent="0.25">
      <c r="B388" s="337" t="s">
        <v>496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" thickBot="1" x14ac:dyDescent="0.3">
      <c r="B389" s="337" t="s">
        <v>436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" thickBot="1" x14ac:dyDescent="0.3">
      <c r="B390" s="332" t="s">
        <v>437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" thickBot="1" x14ac:dyDescent="0.3">
      <c r="B391" s="337" t="s">
        <v>391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502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499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2.5" x14ac:dyDescent="0.25">
      <c r="B395" s="331" t="s">
        <v>496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" thickBot="1" x14ac:dyDescent="0.3">
      <c r="B396" s="331" t="s">
        <v>436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" thickBot="1" x14ac:dyDescent="0.3">
      <c r="B397" s="329" t="s">
        <v>437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" thickBot="1" x14ac:dyDescent="0.3">
      <c r="B398" s="331" t="s">
        <v>391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503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881" t="s">
        <v>277</v>
      </c>
      <c r="G402" s="881"/>
      <c r="H402" s="554"/>
      <c r="I402" s="554"/>
      <c r="J402" s="554"/>
      <c r="K402" s="554"/>
      <c r="L402" s="554"/>
    </row>
    <row r="403" spans="2:12" ht="42" x14ac:dyDescent="0.25">
      <c r="B403" s="555"/>
      <c r="C403" s="15"/>
      <c r="D403" s="554" t="s">
        <v>275</v>
      </c>
      <c r="E403" s="554" t="s">
        <v>276</v>
      </c>
      <c r="F403" s="559" t="s">
        <v>380</v>
      </c>
      <c r="G403" s="559" t="s">
        <v>381</v>
      </c>
      <c r="H403" s="554" t="s">
        <v>279</v>
      </c>
      <c r="I403" s="554" t="s">
        <v>504</v>
      </c>
      <c r="J403" s="554" t="s">
        <v>505</v>
      </c>
      <c r="K403" s="554" t="s">
        <v>384</v>
      </c>
      <c r="L403" s="554" t="s">
        <v>215</v>
      </c>
    </row>
    <row r="404" spans="2:12" ht="13" thickBot="1" x14ac:dyDescent="0.3">
      <c r="B404" s="686" t="s">
        <v>495</v>
      </c>
      <c r="C404" s="15"/>
      <c r="D404" s="687" t="s">
        <v>506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507</v>
      </c>
      <c r="K404" s="687" t="s">
        <v>1</v>
      </c>
      <c r="L404" s="688" t="s">
        <v>507</v>
      </c>
    </row>
    <row r="405" spans="2:12" ht="13" thickBot="1" x14ac:dyDescent="0.3">
      <c r="B405" s="689" t="s">
        <v>400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" thickBot="1" x14ac:dyDescent="0.3">
      <c r="B406" s="692" t="s">
        <v>401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" thickBot="1" x14ac:dyDescent="0.3">
      <c r="B407" s="686" t="s">
        <v>388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" thickBot="1" x14ac:dyDescent="0.3">
      <c r="B408" s="692" t="s">
        <v>508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" thickBot="1" x14ac:dyDescent="0.3">
      <c r="B409" s="686" t="s">
        <v>509</v>
      </c>
      <c r="C409" s="15"/>
      <c r="D409" s="687" t="s">
        <v>506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510</v>
      </c>
      <c r="K409" s="687"/>
      <c r="L409" s="688" t="s">
        <v>510</v>
      </c>
    </row>
    <row r="410" spans="2:12" ht="13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" thickBot="1" x14ac:dyDescent="0.3">
      <c r="B411" s="686" t="s">
        <v>499</v>
      </c>
      <c r="C411" s="15"/>
      <c r="D411" s="695" t="s">
        <v>506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511</v>
      </c>
      <c r="K411" s="695" t="s">
        <v>1</v>
      </c>
      <c r="L411" s="688" t="s">
        <v>511</v>
      </c>
    </row>
    <row r="412" spans="2:12" ht="13" thickBot="1" x14ac:dyDescent="0.3">
      <c r="B412" s="689" t="s">
        <v>400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" thickBot="1" x14ac:dyDescent="0.3">
      <c r="B413" s="692" t="s">
        <v>401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" thickBot="1" x14ac:dyDescent="0.3">
      <c r="B414" s="686" t="s">
        <v>388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" thickBot="1" x14ac:dyDescent="0.3">
      <c r="B415" s="692" t="s">
        <v>512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" thickBot="1" x14ac:dyDescent="0.3">
      <c r="B416" s="686" t="s">
        <v>513</v>
      </c>
      <c r="C416" s="15"/>
      <c r="D416" s="695" t="s">
        <v>506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507</v>
      </c>
      <c r="K416" s="695" t="s">
        <v>1</v>
      </c>
      <c r="L416" s="688" t="s">
        <v>507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514</v>
      </c>
      <c r="C419" s="15"/>
    </row>
    <row r="420" spans="2:13" ht="15" customHeight="1" thickBot="1" x14ac:dyDescent="0.3">
      <c r="B420" s="384"/>
      <c r="C420" s="15"/>
      <c r="D420" s="384"/>
      <c r="E420" s="384"/>
      <c r="F420" s="863" t="s">
        <v>277</v>
      </c>
      <c r="G420" s="863"/>
      <c r="H420" s="863"/>
      <c r="I420" s="384"/>
      <c r="J420" s="384"/>
      <c r="K420" s="385" t="s">
        <v>515</v>
      </c>
      <c r="L420" s="385"/>
      <c r="M420" s="384"/>
    </row>
    <row r="421" spans="2:13" ht="36" x14ac:dyDescent="0.25">
      <c r="B421" s="884"/>
      <c r="C421" s="15"/>
      <c r="D421" s="886" t="s">
        <v>275</v>
      </c>
      <c r="E421" s="551" t="s">
        <v>276</v>
      </c>
      <c r="F421" s="549" t="s">
        <v>516</v>
      </c>
      <c r="G421" s="549" t="s">
        <v>517</v>
      </c>
      <c r="H421" s="549" t="s">
        <v>518</v>
      </c>
      <c r="I421" s="549" t="s">
        <v>519</v>
      </c>
      <c r="J421" s="549" t="s">
        <v>278</v>
      </c>
      <c r="K421" s="549" t="s">
        <v>469</v>
      </c>
      <c r="L421" s="386" t="s">
        <v>384</v>
      </c>
      <c r="M421" s="551" t="s">
        <v>215</v>
      </c>
    </row>
    <row r="422" spans="2:13" ht="24" x14ac:dyDescent="0.25">
      <c r="B422" s="885"/>
      <c r="C422" s="15"/>
      <c r="D422" s="862"/>
      <c r="E422" s="549"/>
      <c r="F422" s="549" t="s">
        <v>520</v>
      </c>
      <c r="G422" s="549" t="s">
        <v>521</v>
      </c>
      <c r="H422" s="549" t="s">
        <v>522</v>
      </c>
      <c r="I422" s="549" t="s">
        <v>523</v>
      </c>
      <c r="J422" s="399" t="s">
        <v>141</v>
      </c>
      <c r="K422" s="549" t="s">
        <v>524</v>
      </c>
      <c r="L422" s="549"/>
      <c r="M422" s="549"/>
    </row>
    <row r="423" spans="2:13" x14ac:dyDescent="0.25">
      <c r="B423" s="885"/>
      <c r="C423" s="15"/>
      <c r="D423" s="862"/>
      <c r="E423" s="549"/>
      <c r="F423" s="480"/>
      <c r="G423" s="549" t="s">
        <v>525</v>
      </c>
      <c r="H423" s="549" t="s">
        <v>526</v>
      </c>
      <c r="I423" s="549" t="s">
        <v>527</v>
      </c>
      <c r="J423" s="480"/>
      <c r="K423" s="480"/>
      <c r="L423" s="549"/>
      <c r="M423" s="549"/>
    </row>
    <row r="424" spans="2:13" x14ac:dyDescent="0.25">
      <c r="B424" s="885"/>
      <c r="C424" s="15"/>
      <c r="D424" s="862"/>
      <c r="E424" s="549"/>
      <c r="F424" s="480"/>
      <c r="G424" s="480"/>
      <c r="H424" s="549" t="s">
        <v>528</v>
      </c>
      <c r="I424" s="549" t="s">
        <v>529</v>
      </c>
      <c r="J424" s="480"/>
      <c r="K424" s="480"/>
      <c r="L424" s="549"/>
      <c r="M424" s="549"/>
    </row>
    <row r="425" spans="2:13" ht="13" thickBot="1" x14ac:dyDescent="0.3">
      <c r="B425" s="365" t="s">
        <v>530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" thickBot="1" x14ac:dyDescent="0.3">
      <c r="B426" s="371" t="s">
        <v>531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" thickBot="1" x14ac:dyDescent="0.3">
      <c r="B427" s="365" t="s">
        <v>532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2.5" x14ac:dyDescent="0.25">
      <c r="B428" s="367" t="s">
        <v>422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387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" thickBot="1" x14ac:dyDescent="0.3">
      <c r="B430" s="365" t="s">
        <v>388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" thickBot="1" x14ac:dyDescent="0.3">
      <c r="B431" s="365" t="s">
        <v>197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533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422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387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" thickBot="1" x14ac:dyDescent="0.3">
      <c r="B436" s="365" t="s">
        <v>388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534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535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863" t="s">
        <v>277</v>
      </c>
      <c r="G441" s="863"/>
      <c r="H441" s="863"/>
      <c r="I441" s="384"/>
      <c r="J441" s="384"/>
      <c r="K441" s="385" t="s">
        <v>515</v>
      </c>
      <c r="L441" s="385"/>
      <c r="M441" s="384"/>
    </row>
    <row r="442" spans="2:13" ht="36" x14ac:dyDescent="0.25">
      <c r="B442" s="884"/>
      <c r="C442" s="15"/>
      <c r="D442" s="549" t="s">
        <v>536</v>
      </c>
      <c r="E442" s="551" t="s">
        <v>276</v>
      </c>
      <c r="F442" s="549" t="s">
        <v>537</v>
      </c>
      <c r="G442" s="549" t="s">
        <v>538</v>
      </c>
      <c r="H442" s="549" t="s">
        <v>539</v>
      </c>
      <c r="I442" s="549" t="s">
        <v>519</v>
      </c>
      <c r="J442" s="551" t="s">
        <v>468</v>
      </c>
      <c r="K442" s="549" t="s">
        <v>469</v>
      </c>
      <c r="L442" s="386" t="s">
        <v>384</v>
      </c>
      <c r="M442" s="551" t="s">
        <v>215</v>
      </c>
    </row>
    <row r="443" spans="2:13" ht="24" x14ac:dyDescent="0.25">
      <c r="B443" s="885"/>
      <c r="C443" s="15"/>
      <c r="D443" s="549" t="s">
        <v>540</v>
      </c>
      <c r="E443" s="549"/>
      <c r="F443" s="549" t="s">
        <v>520</v>
      </c>
      <c r="G443" s="549" t="s">
        <v>541</v>
      </c>
      <c r="H443" s="549" t="s">
        <v>542</v>
      </c>
      <c r="I443" s="549" t="s">
        <v>543</v>
      </c>
      <c r="J443" s="549"/>
      <c r="K443" s="549" t="s">
        <v>524</v>
      </c>
      <c r="L443" s="549"/>
      <c r="M443" s="549"/>
    </row>
    <row r="444" spans="2:13" ht="13" thickBot="1" x14ac:dyDescent="0.3">
      <c r="B444" s="397" t="s">
        <v>530</v>
      </c>
      <c r="C444" s="15"/>
      <c r="D444" s="550" t="s">
        <v>506</v>
      </c>
      <c r="E444" s="550">
        <v>619.30600000000004</v>
      </c>
      <c r="F444" s="548" t="s">
        <v>544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510</v>
      </c>
      <c r="L444" s="548" t="s">
        <v>544</v>
      </c>
      <c r="M444" s="378" t="s">
        <v>510</v>
      </c>
    </row>
    <row r="445" spans="2:13" ht="12.5" x14ac:dyDescent="0.25">
      <c r="B445" s="370" t="s">
        <v>545</v>
      </c>
      <c r="C445" s="15"/>
      <c r="D445" s="887" t="s">
        <v>544</v>
      </c>
      <c r="E445" s="699" t="s">
        <v>544</v>
      </c>
      <c r="F445" s="699">
        <v>-12.949</v>
      </c>
      <c r="G445" s="699" t="s">
        <v>544</v>
      </c>
      <c r="H445" s="699" t="s">
        <v>544</v>
      </c>
      <c r="I445" s="699" t="s">
        <v>544</v>
      </c>
      <c r="J445" s="699">
        <v>9.1389999999999993</v>
      </c>
      <c r="K445" s="387">
        <v>-3.81</v>
      </c>
      <c r="L445" s="699" t="s">
        <v>544</v>
      </c>
      <c r="M445" s="387">
        <v>-3.81</v>
      </c>
    </row>
    <row r="446" spans="2:13" ht="13" thickBot="1" x14ac:dyDescent="0.3">
      <c r="B446" s="371" t="s">
        <v>546</v>
      </c>
      <c r="C446" s="15"/>
      <c r="D446" s="888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" thickBot="1" x14ac:dyDescent="0.3">
      <c r="B447" s="365" t="s">
        <v>532</v>
      </c>
      <c r="C447" s="15"/>
      <c r="D447" s="550" t="s">
        <v>506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547</v>
      </c>
      <c r="L447" s="548" t="s">
        <v>544</v>
      </c>
      <c r="M447" s="378" t="s">
        <v>547</v>
      </c>
    </row>
    <row r="448" spans="2:13" ht="12.5" x14ac:dyDescent="0.25">
      <c r="B448" s="367" t="s">
        <v>422</v>
      </c>
      <c r="C448" s="15"/>
      <c r="D448" s="368" t="s">
        <v>544</v>
      </c>
      <c r="E448" s="368" t="s">
        <v>544</v>
      </c>
      <c r="F448" s="368" t="s">
        <v>544</v>
      </c>
      <c r="G448" s="368" t="s">
        <v>544</v>
      </c>
      <c r="H448" s="368" t="s">
        <v>544</v>
      </c>
      <c r="I448" s="368" t="s">
        <v>544</v>
      </c>
      <c r="J448" s="368">
        <v>89.554000000000002</v>
      </c>
      <c r="K448" s="382">
        <v>89.554000000000002</v>
      </c>
      <c r="L448" s="368" t="s">
        <v>544</v>
      </c>
      <c r="M448" s="382">
        <v>89.554000000000002</v>
      </c>
    </row>
    <row r="449" spans="2:13" ht="12.5" x14ac:dyDescent="0.25">
      <c r="B449" s="370" t="s">
        <v>548</v>
      </c>
      <c r="C449" s="15"/>
      <c r="D449" s="889" t="s">
        <v>544</v>
      </c>
      <c r="E449" s="547" t="s">
        <v>544</v>
      </c>
      <c r="F449" s="547" t="s">
        <v>544</v>
      </c>
      <c r="G449" s="547">
        <v>-3.2</v>
      </c>
      <c r="H449" s="547">
        <v>-28.353000000000002</v>
      </c>
      <c r="I449" s="547">
        <v>20.07</v>
      </c>
      <c r="J449" s="547" t="s">
        <v>544</v>
      </c>
      <c r="K449" s="380">
        <v>-11.483000000000001</v>
      </c>
      <c r="L449" s="547" t="s">
        <v>544</v>
      </c>
      <c r="M449" s="380">
        <v>-11.483000000000001</v>
      </c>
    </row>
    <row r="450" spans="2:13" ht="13" thickBot="1" x14ac:dyDescent="0.3">
      <c r="B450" s="371" t="s">
        <v>549</v>
      </c>
      <c r="C450" s="15"/>
      <c r="D450" s="888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" thickBot="1" x14ac:dyDescent="0.3">
      <c r="B451" s="365" t="s">
        <v>388</v>
      </c>
      <c r="C451" s="15"/>
      <c r="D451" s="548" t="s">
        <v>544</v>
      </c>
      <c r="E451" s="548" t="s">
        <v>544</v>
      </c>
      <c r="F451" s="548" t="s">
        <v>544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544</v>
      </c>
      <c r="M451" s="378">
        <v>78.070999999999998</v>
      </c>
    </row>
    <row r="452" spans="2:13" ht="13" thickBot="1" x14ac:dyDescent="0.3">
      <c r="B452" s="371" t="s">
        <v>550</v>
      </c>
      <c r="C452" s="15"/>
      <c r="D452" s="548" t="s">
        <v>544</v>
      </c>
      <c r="E452" s="548">
        <v>8.2509999999999994</v>
      </c>
      <c r="F452" s="548" t="s">
        <v>544</v>
      </c>
      <c r="G452" s="548" t="s">
        <v>544</v>
      </c>
      <c r="H452" s="548" t="s">
        <v>544</v>
      </c>
      <c r="I452" s="548" t="s">
        <v>544</v>
      </c>
      <c r="J452" s="548">
        <v>-8.2509999999999994</v>
      </c>
      <c r="K452" s="700" t="s">
        <v>544</v>
      </c>
      <c r="L452" s="548" t="s">
        <v>544</v>
      </c>
      <c r="M452" s="378" t="s">
        <v>1</v>
      </c>
    </row>
    <row r="453" spans="2:13" ht="13" thickBot="1" x14ac:dyDescent="0.3">
      <c r="B453" s="365" t="s">
        <v>198</v>
      </c>
      <c r="C453" s="15"/>
      <c r="D453" s="550" t="s">
        <v>506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551</v>
      </c>
      <c r="L453" s="548" t="s">
        <v>544</v>
      </c>
      <c r="M453" s="378" t="s">
        <v>551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533</v>
      </c>
      <c r="C455" s="15"/>
      <c r="D455" s="373" t="s">
        <v>506</v>
      </c>
      <c r="E455" s="373">
        <v>618.66600000000005</v>
      </c>
      <c r="F455" s="546" t="s">
        <v>544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507</v>
      </c>
      <c r="L455" s="546" t="s">
        <v>544</v>
      </c>
      <c r="M455" s="378" t="s">
        <v>507</v>
      </c>
    </row>
    <row r="456" spans="2:13" ht="12.5" x14ac:dyDescent="0.25">
      <c r="B456" s="367" t="s">
        <v>422</v>
      </c>
      <c r="C456" s="15"/>
      <c r="D456" s="375" t="s">
        <v>544</v>
      </c>
      <c r="E456" s="375" t="s">
        <v>544</v>
      </c>
      <c r="F456" s="375" t="s">
        <v>544</v>
      </c>
      <c r="G456" s="375" t="s">
        <v>544</v>
      </c>
      <c r="H456" s="375" t="s">
        <v>544</v>
      </c>
      <c r="I456" s="375" t="s">
        <v>544</v>
      </c>
      <c r="J456" s="375">
        <v>19.361999999999998</v>
      </c>
      <c r="K456" s="382">
        <v>19.361999999999998</v>
      </c>
      <c r="L456" s="375" t="s">
        <v>544</v>
      </c>
      <c r="M456" s="382">
        <v>19.361999999999998</v>
      </c>
    </row>
    <row r="457" spans="2:13" ht="12.5" x14ac:dyDescent="0.25">
      <c r="B457" s="370" t="s">
        <v>548</v>
      </c>
      <c r="C457" s="15"/>
      <c r="D457" s="890" t="s">
        <v>544</v>
      </c>
      <c r="E457" s="545" t="s">
        <v>544</v>
      </c>
      <c r="F457" s="545" t="s">
        <v>544</v>
      </c>
      <c r="G457" s="545">
        <v>-20.273</v>
      </c>
      <c r="H457" s="545">
        <v>16.363</v>
      </c>
      <c r="I457" s="545">
        <v>-10.455</v>
      </c>
      <c r="J457" s="545" t="s">
        <v>544</v>
      </c>
      <c r="K457" s="380">
        <v>-14.365</v>
      </c>
      <c r="L457" s="545" t="s">
        <v>544</v>
      </c>
      <c r="M457" s="380">
        <v>-14.365</v>
      </c>
    </row>
    <row r="458" spans="2:13" ht="13" thickBot="1" x14ac:dyDescent="0.3">
      <c r="B458" s="371" t="s">
        <v>549</v>
      </c>
      <c r="C458" s="15"/>
      <c r="D458" s="891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" thickBot="1" x14ac:dyDescent="0.3">
      <c r="B459" s="365" t="s">
        <v>388</v>
      </c>
      <c r="C459" s="15"/>
      <c r="D459" s="546" t="s">
        <v>544</v>
      </c>
      <c r="E459" s="546" t="s">
        <v>544</v>
      </c>
      <c r="F459" s="546" t="s">
        <v>544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544</v>
      </c>
      <c r="M459" s="378">
        <v>4.9969999999999999</v>
      </c>
    </row>
    <row r="460" spans="2:13" ht="13" thickBot="1" x14ac:dyDescent="0.3">
      <c r="B460" s="371" t="s">
        <v>552</v>
      </c>
      <c r="C460" s="15"/>
      <c r="D460" s="546" t="s">
        <v>544</v>
      </c>
      <c r="E460" s="546">
        <v>-616</v>
      </c>
      <c r="F460" s="546" t="s">
        <v>544</v>
      </c>
      <c r="G460" s="546" t="s">
        <v>544</v>
      </c>
      <c r="H460" s="546" t="s">
        <v>544</v>
      </c>
      <c r="I460" s="546" t="s">
        <v>544</v>
      </c>
      <c r="J460" s="546">
        <v>616</v>
      </c>
      <c r="K460" s="399" t="s">
        <v>544</v>
      </c>
      <c r="L460" s="546" t="s">
        <v>544</v>
      </c>
      <c r="M460" s="399" t="s">
        <v>544</v>
      </c>
    </row>
    <row r="461" spans="2:13" ht="13" thickBot="1" x14ac:dyDescent="0.3">
      <c r="B461" s="365" t="s">
        <v>553</v>
      </c>
      <c r="C461" s="15"/>
      <c r="D461" s="373" t="s">
        <v>506</v>
      </c>
      <c r="E461" s="373">
        <v>618.04999999999995</v>
      </c>
      <c r="F461" s="546" t="s">
        <v>544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554</v>
      </c>
      <c r="L461" s="546" t="s">
        <v>544</v>
      </c>
      <c r="M461" s="387" t="s">
        <v>554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555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892" t="s">
        <v>277</v>
      </c>
      <c r="F465" s="892"/>
      <c r="G465" s="892"/>
      <c r="H465" s="892"/>
      <c r="I465" s="384"/>
      <c r="J465" s="324"/>
      <c r="K465" s="892" t="s">
        <v>515</v>
      </c>
      <c r="L465" s="892"/>
      <c r="M465" s="324"/>
    </row>
    <row r="466" spans="2:13" ht="36" customHeight="1" x14ac:dyDescent="0.25">
      <c r="B466" s="884"/>
      <c r="C466" s="15"/>
      <c r="D466" s="886" t="s">
        <v>275</v>
      </c>
      <c r="E466" s="551" t="s">
        <v>276</v>
      </c>
      <c r="F466" s="387" t="s">
        <v>556</v>
      </c>
      <c r="G466" s="387" t="s">
        <v>557</v>
      </c>
      <c r="H466" s="549" t="s">
        <v>539</v>
      </c>
      <c r="I466" s="551" t="s">
        <v>558</v>
      </c>
      <c r="J466" s="551" t="s">
        <v>559</v>
      </c>
      <c r="K466" s="386" t="s">
        <v>505</v>
      </c>
      <c r="L466" s="386" t="s">
        <v>384</v>
      </c>
      <c r="M466" s="551" t="s">
        <v>215</v>
      </c>
    </row>
    <row r="467" spans="2:13" ht="24" x14ac:dyDescent="0.25">
      <c r="B467" s="885"/>
      <c r="C467" s="15"/>
      <c r="D467" s="862"/>
      <c r="E467" s="549"/>
      <c r="F467" s="549"/>
      <c r="G467" s="549"/>
      <c r="H467" s="549" t="s">
        <v>560</v>
      </c>
      <c r="I467" s="549"/>
      <c r="J467" s="549"/>
      <c r="K467" s="549"/>
      <c r="L467" s="549"/>
      <c r="M467" s="549"/>
    </row>
    <row r="468" spans="2:13" ht="13" thickBot="1" x14ac:dyDescent="0.3">
      <c r="B468" s="397" t="s">
        <v>530</v>
      </c>
      <c r="C468" s="15"/>
      <c r="D468" s="550" t="s">
        <v>506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510</v>
      </c>
      <c r="L468" s="550" t="s">
        <v>1</v>
      </c>
      <c r="M468" s="378" t="s">
        <v>510</v>
      </c>
    </row>
    <row r="469" spans="2:13" ht="12.5" x14ac:dyDescent="0.25">
      <c r="B469" s="370" t="s">
        <v>545</v>
      </c>
      <c r="C469" s="15"/>
      <c r="D469" s="887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" thickBot="1" x14ac:dyDescent="0.3">
      <c r="B470" s="371" t="s">
        <v>546</v>
      </c>
      <c r="C470" s="15"/>
      <c r="D470" s="888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" thickBot="1" x14ac:dyDescent="0.3">
      <c r="B471" s="365" t="s">
        <v>532</v>
      </c>
      <c r="C471" s="15"/>
      <c r="D471" s="550" t="s">
        <v>506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547</v>
      </c>
      <c r="L471" s="550" t="s">
        <v>1</v>
      </c>
      <c r="M471" s="378" t="s">
        <v>547</v>
      </c>
    </row>
    <row r="472" spans="2:13" ht="12.5" x14ac:dyDescent="0.25">
      <c r="B472" s="367" t="s">
        <v>386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548</v>
      </c>
      <c r="C473" s="15"/>
      <c r="D473" s="889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" thickBot="1" x14ac:dyDescent="0.3">
      <c r="B474" s="371" t="s">
        <v>549</v>
      </c>
      <c r="C474" s="15"/>
      <c r="D474" s="888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" thickBot="1" x14ac:dyDescent="0.3">
      <c r="B475" s="365" t="s">
        <v>388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" thickBot="1" x14ac:dyDescent="0.3">
      <c r="B476" s="371" t="s">
        <v>550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" thickBot="1" x14ac:dyDescent="0.3">
      <c r="B477" s="365" t="s">
        <v>199</v>
      </c>
      <c r="C477" s="15"/>
      <c r="D477" s="550" t="s">
        <v>506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561</v>
      </c>
      <c r="L477" s="550" t="s">
        <v>1</v>
      </c>
      <c r="M477" s="378" t="s">
        <v>561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533</v>
      </c>
      <c r="C479" s="15"/>
      <c r="D479" s="373" t="s">
        <v>506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507</v>
      </c>
      <c r="L479" s="373" t="s">
        <v>1</v>
      </c>
      <c r="M479" s="378" t="s">
        <v>507</v>
      </c>
    </row>
    <row r="480" spans="2:13" ht="12.5" x14ac:dyDescent="0.25">
      <c r="B480" s="367" t="s">
        <v>386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562</v>
      </c>
      <c r="C481" s="15"/>
      <c r="D481" s="890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" thickBot="1" x14ac:dyDescent="0.3">
      <c r="B482" s="371" t="s">
        <v>549</v>
      </c>
      <c r="C482" s="15"/>
      <c r="D482" s="891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" thickBot="1" x14ac:dyDescent="0.3">
      <c r="B483" s="365" t="s">
        <v>388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552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" thickBot="1" x14ac:dyDescent="0.3">
      <c r="B485" s="365" t="s">
        <v>563</v>
      </c>
      <c r="C485" s="15"/>
      <c r="D485" s="373" t="s">
        <v>506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564</v>
      </c>
      <c r="L485" s="373" t="s">
        <v>1</v>
      </c>
      <c r="M485" s="387" t="s">
        <v>564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577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861"/>
      <c r="D489" s="862" t="s">
        <v>275</v>
      </c>
      <c r="E489" s="857" t="s">
        <v>565</v>
      </c>
      <c r="F489" s="863" t="s">
        <v>277</v>
      </c>
      <c r="G489" s="863"/>
      <c r="H489" s="863"/>
      <c r="I489" s="405" t="s">
        <v>558</v>
      </c>
      <c r="J489" s="857" t="s">
        <v>568</v>
      </c>
      <c r="K489" s="405" t="s">
        <v>274</v>
      </c>
      <c r="L489" s="406"/>
    </row>
    <row r="490" spans="2:13" ht="33.65" customHeight="1" x14ac:dyDescent="0.35">
      <c r="B490" s="861"/>
      <c r="D490" s="862"/>
      <c r="E490" s="857"/>
      <c r="F490" s="387" t="s">
        <v>556</v>
      </c>
      <c r="G490" s="387" t="s">
        <v>566</v>
      </c>
      <c r="H490" s="387" t="s">
        <v>567</v>
      </c>
      <c r="I490" s="405"/>
      <c r="J490" s="857"/>
      <c r="K490" s="405"/>
      <c r="L490" s="406"/>
    </row>
    <row r="491" spans="2:13" x14ac:dyDescent="0.35">
      <c r="B491" s="861"/>
      <c r="D491" s="862"/>
      <c r="E491" s="857"/>
      <c r="F491" s="404"/>
      <c r="G491" s="405"/>
      <c r="H491" s="404"/>
      <c r="I491" s="480"/>
      <c r="J491" s="857"/>
      <c r="K491" s="405"/>
      <c r="L491" s="406"/>
    </row>
    <row r="492" spans="2:13" ht="15" thickBot="1" x14ac:dyDescent="0.4">
      <c r="B492" s="407" t="s">
        <v>578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859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860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531</v>
      </c>
      <c r="D495" s="859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860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581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386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387</v>
      </c>
      <c r="D499" s="859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860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388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552</v>
      </c>
      <c r="D502" s="859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860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579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858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856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580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386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387</v>
      </c>
      <c r="D511" s="858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856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388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552</v>
      </c>
      <c r="D514" s="858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856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584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583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861"/>
      <c r="D521" s="862" t="s">
        <v>275</v>
      </c>
      <c r="E521" s="452" t="s">
        <v>565</v>
      </c>
      <c r="F521" s="863" t="s">
        <v>277</v>
      </c>
      <c r="G521" s="863"/>
      <c r="H521" s="863"/>
      <c r="I521" s="452" t="s">
        <v>558</v>
      </c>
      <c r="J521" s="452" t="s">
        <v>568</v>
      </c>
      <c r="K521" s="452" t="s">
        <v>274</v>
      </c>
    </row>
    <row r="522" spans="2:12" ht="33.65" customHeight="1" x14ac:dyDescent="0.35">
      <c r="B522" s="861"/>
      <c r="D522" s="862"/>
      <c r="E522" s="452"/>
      <c r="F522" s="387" t="s">
        <v>556</v>
      </c>
      <c r="G522" s="387" t="s">
        <v>566</v>
      </c>
      <c r="H522" s="387" t="s">
        <v>567</v>
      </c>
      <c r="I522" s="452"/>
      <c r="J522" s="452"/>
      <c r="K522" s="452"/>
    </row>
    <row r="523" spans="2:12" x14ac:dyDescent="0.35">
      <c r="B523" s="861"/>
      <c r="D523" s="862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144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570</v>
      </c>
      <c r="D525" s="859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860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145</v>
      </c>
      <c r="D527" s="409" t="s">
        <v>146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147</v>
      </c>
    </row>
    <row r="528" spans="2:12" ht="15" thickBot="1" x14ac:dyDescent="0.4">
      <c r="B528" s="412" t="s">
        <v>386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387</v>
      </c>
      <c r="D529" s="859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860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388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148</v>
      </c>
      <c r="D532" s="409" t="s">
        <v>146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149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150</v>
      </c>
      <c r="D534" s="424" t="s">
        <v>146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386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387</v>
      </c>
      <c r="D536" s="858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856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388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572</v>
      </c>
      <c r="D539" s="500" t="s">
        <v>146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151</v>
      </c>
    </row>
    <row r="541" spans="2:11" ht="43.5" x14ac:dyDescent="0.35">
      <c r="B541" s="388" t="s">
        <v>576</v>
      </c>
    </row>
    <row r="542" spans="2:11" ht="60.5" thickBot="1" x14ac:dyDescent="0.3">
      <c r="B542" s="849"/>
      <c r="C542" s="507"/>
      <c r="D542" s="850" t="s">
        <v>275</v>
      </c>
      <c r="E542" s="850" t="s">
        <v>565</v>
      </c>
      <c r="F542" s="851" t="s">
        <v>277</v>
      </c>
      <c r="G542" s="851"/>
      <c r="H542" s="851"/>
      <c r="I542" s="511" t="s">
        <v>558</v>
      </c>
      <c r="J542" s="850" t="s">
        <v>568</v>
      </c>
      <c r="K542" s="511" t="s">
        <v>274</v>
      </c>
    </row>
    <row r="543" spans="2:11" ht="24" x14ac:dyDescent="0.25">
      <c r="B543" s="849"/>
      <c r="C543" s="507"/>
      <c r="D543" s="850"/>
      <c r="E543" s="850"/>
      <c r="F543" s="853" t="s">
        <v>556</v>
      </c>
      <c r="G543" s="513" t="s">
        <v>566</v>
      </c>
      <c r="H543" s="853" t="s">
        <v>567</v>
      </c>
      <c r="I543" s="511"/>
      <c r="J543" s="850"/>
      <c r="K543" s="511" t="s">
        <v>582</v>
      </c>
    </row>
    <row r="544" spans="2:11" x14ac:dyDescent="0.25">
      <c r="B544" s="849"/>
      <c r="C544" s="894"/>
      <c r="D544" s="850"/>
      <c r="E544" s="850"/>
      <c r="F544" s="854"/>
      <c r="G544" s="511"/>
      <c r="H544" s="854"/>
      <c r="I544" s="512"/>
      <c r="J544" s="850"/>
      <c r="K544" s="512"/>
    </row>
    <row r="545" spans="2:11" ht="13" thickBot="1" x14ac:dyDescent="0.3">
      <c r="B545" s="407" t="s">
        <v>144</v>
      </c>
      <c r="C545" s="894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570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145</v>
      </c>
      <c r="C547" s="507"/>
      <c r="D547" s="409" t="s">
        <v>146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147</v>
      </c>
    </row>
    <row r="548" spans="2:11" ht="13" thickBot="1" x14ac:dyDescent="0.3">
      <c r="B548" s="508" t="s">
        <v>386</v>
      </c>
      <c r="C548" s="894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387</v>
      </c>
      <c r="C549" s="894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388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571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552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153</v>
      </c>
      <c r="C553" s="507"/>
      <c r="D553" s="409" t="s">
        <v>146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150</v>
      </c>
      <c r="C555" s="507"/>
      <c r="D555" s="424" t="s">
        <v>146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386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387</v>
      </c>
      <c r="C557" s="894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388</v>
      </c>
      <c r="C558" s="894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552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574</v>
      </c>
      <c r="C560" s="507"/>
      <c r="D560" s="500" t="s">
        <v>146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154</v>
      </c>
    </row>
    <row r="561" spans="2:12" ht="15.5" x14ac:dyDescent="0.25">
      <c r="C561" s="507"/>
    </row>
    <row r="562" spans="2:12" ht="24" x14ac:dyDescent="0.35">
      <c r="B562" s="427" t="s">
        <v>575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569</v>
      </c>
    </row>
    <row r="566" spans="2:12" ht="12.75" customHeight="1" x14ac:dyDescent="0.35">
      <c r="B566" s="849"/>
      <c r="D566" s="850" t="s">
        <v>275</v>
      </c>
      <c r="E566" s="527" t="s">
        <v>565</v>
      </c>
      <c r="F566" s="851" t="s">
        <v>277</v>
      </c>
      <c r="G566" s="851"/>
      <c r="H566" s="851"/>
      <c r="I566" s="527" t="s">
        <v>558</v>
      </c>
      <c r="J566" s="527" t="s">
        <v>568</v>
      </c>
      <c r="K566" s="527" t="s">
        <v>274</v>
      </c>
      <c r="L566" s="406"/>
    </row>
    <row r="567" spans="2:12" ht="15" thickBot="1" x14ac:dyDescent="0.4">
      <c r="B567" s="849"/>
      <c r="D567" s="850"/>
      <c r="E567" s="527"/>
      <c r="F567" s="852"/>
      <c r="G567" s="852"/>
      <c r="H567" s="852"/>
      <c r="I567" s="527"/>
      <c r="J567" s="527"/>
      <c r="K567" s="527"/>
      <c r="L567" s="406"/>
    </row>
    <row r="568" spans="2:12" ht="24" customHeight="1" x14ac:dyDescent="0.35">
      <c r="B568" s="849"/>
      <c r="D568" s="850"/>
      <c r="E568" s="527"/>
      <c r="F568" s="528" t="s">
        <v>556</v>
      </c>
      <c r="G568" s="528" t="s">
        <v>566</v>
      </c>
      <c r="H568" s="528" t="s">
        <v>567</v>
      </c>
      <c r="I568" s="512"/>
      <c r="J568" s="527"/>
      <c r="K568" s="527"/>
      <c r="L568" s="406"/>
    </row>
    <row r="569" spans="2:12" x14ac:dyDescent="0.35">
      <c r="B569" s="849"/>
      <c r="D569" s="850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144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570</v>
      </c>
      <c r="D571" s="859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4">
      <c r="B572" s="412"/>
      <c r="D572" s="860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4">
      <c r="B573" s="414" t="s">
        <v>145</v>
      </c>
      <c r="D573" s="409" t="s">
        <v>146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147</v>
      </c>
      <c r="L573" s="406"/>
    </row>
    <row r="574" spans="2:12" ht="15" thickBot="1" x14ac:dyDescent="0.4">
      <c r="B574" s="508" t="s">
        <v>386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387</v>
      </c>
      <c r="D575" s="893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4">
      <c r="B576" s="412"/>
      <c r="D576" s="860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388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571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4">
      <c r="B579" s="510" t="s">
        <v>552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163</v>
      </c>
      <c r="D580" s="409" t="s">
        <v>146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158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150</v>
      </c>
      <c r="D582" s="424" t="s">
        <v>146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386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387</v>
      </c>
      <c r="D584" s="855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4">
      <c r="B585" s="412"/>
      <c r="D585" s="856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388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4">
      <c r="B587" s="510" t="s">
        <v>552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573</v>
      </c>
      <c r="D588" s="500" t="s">
        <v>146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164</v>
      </c>
      <c r="L588" s="406"/>
    </row>
    <row r="591" spans="2:12" ht="43.5" x14ac:dyDescent="0.35">
      <c r="B591" s="388" t="s">
        <v>651</v>
      </c>
    </row>
    <row r="592" spans="2:12" ht="60" x14ac:dyDescent="0.35">
      <c r="B592" s="849"/>
      <c r="D592" s="850" t="s">
        <v>275</v>
      </c>
      <c r="E592" s="704" t="s">
        <v>565</v>
      </c>
      <c r="F592" s="851" t="s">
        <v>277</v>
      </c>
      <c r="G592" s="851"/>
      <c r="H592" s="851"/>
      <c r="I592" s="704" t="s">
        <v>558</v>
      </c>
      <c r="J592" s="704" t="s">
        <v>568</v>
      </c>
      <c r="K592" s="704" t="s">
        <v>274</v>
      </c>
    </row>
    <row r="593" spans="2:11" ht="15" thickBot="1" x14ac:dyDescent="0.4">
      <c r="B593" s="849"/>
      <c r="D593" s="850"/>
      <c r="E593" s="704"/>
      <c r="F593" s="852"/>
      <c r="G593" s="852"/>
      <c r="H593" s="852"/>
      <c r="I593" s="704"/>
      <c r="J593" s="704"/>
      <c r="K593" s="704"/>
    </row>
    <row r="594" spans="2:11" ht="36" x14ac:dyDescent="0.35">
      <c r="B594" s="849"/>
      <c r="D594" s="850"/>
      <c r="E594" s="704"/>
      <c r="F594" s="707" t="s">
        <v>556</v>
      </c>
      <c r="G594" s="707" t="s">
        <v>566</v>
      </c>
      <c r="H594" s="707" t="s">
        <v>567</v>
      </c>
      <c r="I594" s="512"/>
      <c r="J594" s="704"/>
      <c r="K594" s="704"/>
    </row>
    <row r="595" spans="2:11" ht="15" thickBot="1" x14ac:dyDescent="0.4">
      <c r="B595" s="407" t="s">
        <v>144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5">
      <c r="B596" s="410" t="s">
        <v>570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4">
      <c r="B597" s="414" t="s">
        <v>145</v>
      </c>
      <c r="D597" s="409" t="s">
        <v>146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147</v>
      </c>
    </row>
    <row r="598" spans="2:11" ht="15" thickBot="1" x14ac:dyDescent="0.4">
      <c r="B598" s="508" t="s">
        <v>386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4">
      <c r="B599" s="410" t="s">
        <v>387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4">
      <c r="B600" s="412" t="s">
        <v>388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4">
      <c r="B601" s="509" t="s">
        <v>571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4">
      <c r="B602" s="510" t="s">
        <v>552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4">
      <c r="B603" s="407" t="s">
        <v>652</v>
      </c>
      <c r="D603" s="409" t="s">
        <v>146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4">
      <c r="B605" s="416" t="s">
        <v>654</v>
      </c>
      <c r="D605" s="424" t="s">
        <v>146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650</v>
      </c>
    </row>
    <row r="606" spans="2:11" ht="15" thickBot="1" x14ac:dyDescent="0.4">
      <c r="B606" s="410" t="s">
        <v>570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4">
      <c r="B607" s="416" t="s">
        <v>653</v>
      </c>
      <c r="D607" s="424" t="s">
        <v>146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4">
      <c r="B608" s="508" t="s">
        <v>386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5">
      <c r="B609" s="410" t="s">
        <v>387</v>
      </c>
      <c r="D609" s="855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4">
      <c r="B610" s="412"/>
      <c r="D610" s="856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4">
      <c r="B611" s="414" t="s">
        <v>388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4">
      <c r="B612" s="510" t="s">
        <v>552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4">
      <c r="B613" s="407" t="s">
        <v>144</v>
      </c>
      <c r="D613" s="500" t="s">
        <v>146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5">
      <c r="B615" s="388" t="s">
        <v>661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5">
      <c r="B616" s="849"/>
      <c r="D616" s="850" t="s">
        <v>275</v>
      </c>
      <c r="E616" s="725" t="s">
        <v>565</v>
      </c>
      <c r="F616" s="851" t="s">
        <v>277</v>
      </c>
      <c r="G616" s="851"/>
      <c r="H616" s="851"/>
      <c r="I616" s="725" t="s">
        <v>558</v>
      </c>
      <c r="J616" s="725" t="s">
        <v>568</v>
      </c>
      <c r="K616" s="725" t="s">
        <v>274</v>
      </c>
    </row>
    <row r="617" spans="2:11" ht="21.75" customHeight="1" thickBot="1" x14ac:dyDescent="0.4">
      <c r="B617" s="849"/>
      <c r="D617" s="850"/>
      <c r="E617" s="725"/>
      <c r="F617" s="852"/>
      <c r="G617" s="852"/>
      <c r="H617" s="852"/>
      <c r="I617" s="725"/>
      <c r="J617" s="725"/>
      <c r="K617" s="725"/>
    </row>
    <row r="618" spans="2:11" ht="45.75" customHeight="1" x14ac:dyDescent="0.35">
      <c r="B618" s="849"/>
      <c r="D618" s="850"/>
      <c r="E618" s="725"/>
      <c r="F618" s="726" t="s">
        <v>556</v>
      </c>
      <c r="G618" s="726" t="s">
        <v>566</v>
      </c>
      <c r="H618" s="726" t="s">
        <v>567</v>
      </c>
      <c r="I618" s="512"/>
      <c r="J618" s="725"/>
      <c r="K618" s="725"/>
    </row>
    <row r="619" spans="2:11" ht="15" thickBot="1" x14ac:dyDescent="0.4">
      <c r="B619" s="414" t="s">
        <v>657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4">
      <c r="B620" s="508" t="s">
        <v>386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4">
      <c r="B621" s="410" t="s">
        <v>387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4">
      <c r="B622" s="412" t="s">
        <v>388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4">
      <c r="B623" s="509" t="s">
        <v>571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4">
      <c r="B624" s="407" t="s">
        <v>658</v>
      </c>
      <c r="D624" s="409" t="s">
        <v>146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4">
      <c r="B626" s="416" t="s">
        <v>659</v>
      </c>
      <c r="D626" s="424" t="s">
        <v>146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4">
      <c r="B627" s="410" t="s">
        <v>570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4">
      <c r="B628" s="416" t="s">
        <v>660</v>
      </c>
      <c r="D628" s="424" t="s">
        <v>146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4">
      <c r="B629" s="508" t="s">
        <v>386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5">
      <c r="B630" s="410" t="s">
        <v>387</v>
      </c>
      <c r="D630" s="855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4">
      <c r="B631" s="412"/>
      <c r="D631" s="856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4">
      <c r="B632" s="414" t="s">
        <v>388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4">
      <c r="B633" s="407" t="s">
        <v>670</v>
      </c>
      <c r="D633" s="500" t="s">
        <v>146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668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5">
      <c r="B638" s="849"/>
      <c r="D638" s="850" t="s">
        <v>275</v>
      </c>
      <c r="E638" s="729" t="s">
        <v>565</v>
      </c>
      <c r="F638" s="851" t="s">
        <v>277</v>
      </c>
      <c r="G638" s="851"/>
      <c r="H638" s="851"/>
      <c r="I638" s="729" t="s">
        <v>558</v>
      </c>
      <c r="J638" s="729" t="s">
        <v>568</v>
      </c>
      <c r="K638" s="729" t="s">
        <v>274</v>
      </c>
    </row>
    <row r="639" spans="2:11" ht="15" thickBot="1" x14ac:dyDescent="0.4">
      <c r="B639" s="849"/>
      <c r="D639" s="850"/>
      <c r="E639" s="729"/>
      <c r="F639" s="852"/>
      <c r="G639" s="852"/>
      <c r="H639" s="852"/>
      <c r="I639" s="729"/>
      <c r="J639" s="729"/>
      <c r="K639" s="729"/>
    </row>
    <row r="640" spans="2:11" ht="36" x14ac:dyDescent="0.35">
      <c r="B640" s="849"/>
      <c r="D640" s="850"/>
      <c r="E640" s="729"/>
      <c r="F640" s="732" t="s">
        <v>556</v>
      </c>
      <c r="G640" s="732" t="s">
        <v>566</v>
      </c>
      <c r="H640" s="732" t="s">
        <v>567</v>
      </c>
      <c r="I640" s="512"/>
      <c r="J640" s="729"/>
      <c r="K640" s="729"/>
    </row>
    <row r="641" spans="2:21" ht="15" thickBot="1" x14ac:dyDescent="0.4">
      <c r="B641" s="414" t="s">
        <v>657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8">
        <v>3423.3</v>
      </c>
      <c r="N641" s="766"/>
      <c r="O641" s="766"/>
      <c r="P641" s="766"/>
      <c r="Q641" s="766"/>
      <c r="R641" s="766"/>
      <c r="S641" s="766"/>
      <c r="T641" s="766"/>
      <c r="U641" s="766"/>
    </row>
    <row r="642" spans="2:21" ht="15" thickBot="1" x14ac:dyDescent="0.4">
      <c r="B642" s="508" t="s">
        <v>386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6"/>
      <c r="O642" s="766"/>
      <c r="P642" s="766"/>
      <c r="Q642" s="766"/>
      <c r="R642" s="766"/>
      <c r="S642" s="766"/>
      <c r="T642" s="766"/>
      <c r="U642" s="766"/>
    </row>
    <row r="643" spans="2:21" ht="15" thickBot="1" x14ac:dyDescent="0.4">
      <c r="B643" s="410" t="s">
        <v>387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6"/>
      <c r="O643" s="766"/>
      <c r="P643" s="766"/>
      <c r="Q643" s="766"/>
      <c r="R643" s="766"/>
      <c r="S643" s="766"/>
      <c r="T643" s="766"/>
      <c r="U643" s="766"/>
    </row>
    <row r="644" spans="2:21" ht="15" thickBot="1" x14ac:dyDescent="0.4">
      <c r="B644" s="412" t="s">
        <v>388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6"/>
      <c r="O644" s="766"/>
      <c r="P644" s="766"/>
      <c r="Q644" s="766"/>
      <c r="R644" s="766"/>
      <c r="S644" s="766"/>
      <c r="T644" s="766"/>
      <c r="U644" s="766"/>
    </row>
    <row r="645" spans="2:21" ht="15" thickBot="1" x14ac:dyDescent="0.4">
      <c r="B645" s="407" t="s">
        <v>671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667</v>
      </c>
      <c r="N645" s="766"/>
      <c r="O645" s="766"/>
      <c r="P645" s="766"/>
      <c r="Q645" s="766"/>
      <c r="R645" s="766"/>
      <c r="S645" s="766"/>
      <c r="T645" s="766"/>
      <c r="U645" s="766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66"/>
      <c r="O646" s="766"/>
      <c r="P646" s="766"/>
      <c r="Q646" s="766"/>
      <c r="R646" s="766"/>
      <c r="S646" s="766"/>
      <c r="T646" s="766"/>
      <c r="U646" s="766"/>
    </row>
    <row r="647" spans="2:21" ht="15" thickBot="1" x14ac:dyDescent="0.4">
      <c r="B647" s="416" t="s">
        <v>659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6"/>
      <c r="O647" s="766"/>
      <c r="P647" s="766"/>
      <c r="Q647" s="766"/>
      <c r="R647" s="766"/>
      <c r="S647" s="766"/>
      <c r="T647" s="766"/>
      <c r="U647" s="766"/>
    </row>
    <row r="648" spans="2:21" ht="15" thickBot="1" x14ac:dyDescent="0.4">
      <c r="B648" s="410" t="s">
        <v>570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6"/>
      <c r="O648" s="766"/>
      <c r="P648" s="766"/>
      <c r="Q648" s="766"/>
      <c r="R648" s="766"/>
      <c r="S648" s="766"/>
      <c r="T648" s="766"/>
      <c r="U648" s="766"/>
    </row>
    <row r="649" spans="2:21" ht="15" thickBot="1" x14ac:dyDescent="0.4">
      <c r="B649" s="416" t="s">
        <v>660</v>
      </c>
      <c r="D649" s="759" t="s">
        <v>146</v>
      </c>
      <c r="E649" s="759">
        <v>628.20000000000005</v>
      </c>
      <c r="F649" s="759">
        <v>-12.9</v>
      </c>
      <c r="G649" s="759">
        <v>-32.799999999999997</v>
      </c>
      <c r="H649" s="759">
        <v>1.5</v>
      </c>
      <c r="I649" s="759">
        <v>75.8</v>
      </c>
      <c r="J649" s="759">
        <v>587.20000000000005</v>
      </c>
      <c r="K649" s="515" t="s">
        <v>147</v>
      </c>
      <c r="N649" s="766"/>
      <c r="O649" s="766"/>
      <c r="P649" s="766"/>
      <c r="Q649" s="766"/>
      <c r="R649" s="766"/>
      <c r="S649" s="766"/>
      <c r="T649" s="766"/>
      <c r="U649" s="766"/>
    </row>
    <row r="650" spans="2:21" ht="15" thickBot="1" x14ac:dyDescent="0.4">
      <c r="B650" s="508" t="s">
        <v>386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6"/>
      <c r="O650" s="766"/>
      <c r="P650" s="766"/>
      <c r="Q650" s="766"/>
      <c r="R650" s="766"/>
      <c r="S650" s="766"/>
      <c r="T650" s="766"/>
      <c r="U650" s="766"/>
    </row>
    <row r="651" spans="2:21" ht="15" thickBot="1" x14ac:dyDescent="0.4">
      <c r="B651" s="410" t="s">
        <v>387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6"/>
      <c r="O651" s="766"/>
      <c r="P651" s="766"/>
      <c r="Q651" s="766"/>
      <c r="R651" s="766"/>
      <c r="S651" s="766"/>
      <c r="T651" s="766"/>
      <c r="U651" s="766"/>
    </row>
    <row r="652" spans="2:21" ht="15" thickBot="1" x14ac:dyDescent="0.4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6"/>
      <c r="O652" s="766"/>
      <c r="P652" s="766"/>
      <c r="Q652" s="766"/>
      <c r="R652" s="766"/>
      <c r="S652" s="766"/>
      <c r="T652" s="766"/>
      <c r="U652" s="766"/>
    </row>
    <row r="653" spans="2:21" ht="15" thickBot="1" x14ac:dyDescent="0.4">
      <c r="B653" s="412" t="s">
        <v>571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6"/>
      <c r="O653" s="766"/>
      <c r="P653" s="766"/>
      <c r="Q653" s="766"/>
      <c r="R653" s="766"/>
      <c r="S653" s="766"/>
      <c r="T653" s="766"/>
      <c r="U653" s="766"/>
    </row>
    <row r="654" spans="2:21" ht="15" thickBot="1" x14ac:dyDescent="0.4">
      <c r="B654" s="768" t="s">
        <v>552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6"/>
      <c r="O654" s="766"/>
      <c r="P654" s="766"/>
      <c r="Q654" s="766"/>
      <c r="R654" s="766"/>
      <c r="S654" s="766"/>
      <c r="T654" s="766"/>
      <c r="U654" s="766"/>
    </row>
    <row r="655" spans="2:21" ht="15" thickBot="1" x14ac:dyDescent="0.4">
      <c r="B655" s="407" t="s">
        <v>672</v>
      </c>
      <c r="D655" s="500" t="s">
        <v>146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669</v>
      </c>
      <c r="N655" s="766"/>
      <c r="O655" s="766"/>
      <c r="P655" s="766"/>
      <c r="Q655" s="766"/>
      <c r="R655" s="766"/>
      <c r="S655" s="766"/>
      <c r="T655" s="766"/>
      <c r="U655" s="766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686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5">
      <c r="B659" s="849"/>
      <c r="D659" s="850" t="s">
        <v>275</v>
      </c>
      <c r="E659" s="761" t="s">
        <v>565</v>
      </c>
      <c r="F659" s="851" t="s">
        <v>277</v>
      </c>
      <c r="G659" s="851"/>
      <c r="H659" s="851"/>
      <c r="I659" s="761" t="s">
        <v>558</v>
      </c>
      <c r="J659" s="761" t="s">
        <v>568</v>
      </c>
      <c r="K659" s="761" t="s">
        <v>274</v>
      </c>
    </row>
    <row r="660" spans="2:11" ht="15" thickBot="1" x14ac:dyDescent="0.4">
      <c r="B660" s="849"/>
      <c r="D660" s="850"/>
      <c r="E660" s="761"/>
      <c r="F660" s="852"/>
      <c r="G660" s="852"/>
      <c r="H660" s="852"/>
      <c r="I660" s="761"/>
      <c r="J660" s="761"/>
      <c r="K660" s="761"/>
    </row>
    <row r="661" spans="2:11" ht="36.5" thickBot="1" x14ac:dyDescent="0.4">
      <c r="B661" s="849"/>
      <c r="D661" s="850"/>
      <c r="E661" s="761"/>
      <c r="F661" s="763" t="s">
        <v>556</v>
      </c>
      <c r="G661" s="763" t="s">
        <v>566</v>
      </c>
      <c r="H661" s="763" t="s">
        <v>567</v>
      </c>
      <c r="I661" s="512"/>
      <c r="J661" s="761"/>
      <c r="K661" s="761"/>
    </row>
    <row r="662" spans="2:11" ht="15" thickBot="1" x14ac:dyDescent="0.4">
      <c r="B662" s="407" t="s">
        <v>657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70">
        <v>402.8</v>
      </c>
      <c r="K662" s="771">
        <v>3423.3</v>
      </c>
    </row>
    <row r="663" spans="2:11" ht="15" thickBot="1" x14ac:dyDescent="0.4">
      <c r="B663" s="508" t="s">
        <v>386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387</v>
      </c>
      <c r="D664" s="762" t="s">
        <v>1</v>
      </c>
      <c r="E664" s="762" t="s">
        <v>1</v>
      </c>
      <c r="F664" s="762">
        <v>-0.7</v>
      </c>
      <c r="G664" s="762">
        <v>-42.2</v>
      </c>
      <c r="H664" s="762">
        <v>-35.299999999999997</v>
      </c>
      <c r="I664" s="762">
        <v>-6.4</v>
      </c>
      <c r="J664" s="762" t="s">
        <v>1</v>
      </c>
      <c r="K664" s="518">
        <v>-84.6</v>
      </c>
    </row>
    <row r="665" spans="2:11" ht="15" thickBot="1" x14ac:dyDescent="0.4">
      <c r="B665" s="414" t="s">
        <v>388</v>
      </c>
      <c r="D665" s="762" t="s">
        <v>1</v>
      </c>
      <c r="E665" s="762" t="s">
        <v>1</v>
      </c>
      <c r="F665" s="762">
        <v>-0.7</v>
      </c>
      <c r="G665" s="762">
        <v>-42.2</v>
      </c>
      <c r="H665" s="762">
        <v>-35.299999999999997</v>
      </c>
      <c r="I665" s="762">
        <v>-6.4</v>
      </c>
      <c r="J665" s="762">
        <v>-176.3</v>
      </c>
      <c r="K665" s="519">
        <v>-260.89999999999998</v>
      </c>
    </row>
    <row r="666" spans="2:11" ht="15" thickBot="1" x14ac:dyDescent="0.4">
      <c r="B666" s="768" t="s">
        <v>552</v>
      </c>
      <c r="D666" s="762"/>
      <c r="E666" s="762">
        <v>1</v>
      </c>
      <c r="F666" s="762" t="s">
        <v>1</v>
      </c>
      <c r="G666" s="762" t="s">
        <v>1</v>
      </c>
      <c r="H666" s="762" t="s">
        <v>1</v>
      </c>
      <c r="I666" s="762" t="s">
        <v>1</v>
      </c>
      <c r="J666" s="762">
        <v>-1</v>
      </c>
      <c r="K666" s="515" t="s">
        <v>1</v>
      </c>
    </row>
    <row r="667" spans="2:11" ht="15" thickBot="1" x14ac:dyDescent="0.4">
      <c r="B667" s="407" t="s">
        <v>687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680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659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570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9" t="s">
        <v>660</v>
      </c>
      <c r="D671" s="759" t="s">
        <v>146</v>
      </c>
      <c r="E671" s="759">
        <v>628.20000000000005</v>
      </c>
      <c r="F671" s="759">
        <v>-12.9</v>
      </c>
      <c r="G671" s="759">
        <v>-32.799999999999997</v>
      </c>
      <c r="H671" s="759">
        <v>1.5</v>
      </c>
      <c r="I671" s="759">
        <v>75.8</v>
      </c>
      <c r="J671" s="759">
        <v>587.20000000000005</v>
      </c>
      <c r="K671" s="515" t="s">
        <v>147</v>
      </c>
    </row>
    <row r="672" spans="2:11" ht="15" thickBot="1" x14ac:dyDescent="0.4">
      <c r="B672" s="508" t="s">
        <v>386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387</v>
      </c>
      <c r="D673" s="760" t="s">
        <v>1</v>
      </c>
      <c r="E673" s="760" t="s">
        <v>1</v>
      </c>
      <c r="F673" s="760">
        <v>0.7</v>
      </c>
      <c r="G673" s="760">
        <v>-11.6</v>
      </c>
      <c r="H673" s="760">
        <v>-9.5</v>
      </c>
      <c r="I673" s="760">
        <v>7.4</v>
      </c>
      <c r="J673" s="760" t="s">
        <v>1</v>
      </c>
      <c r="K673" s="516">
        <v>-13</v>
      </c>
    </row>
    <row r="674" spans="2:11" ht="15" thickBot="1" x14ac:dyDescent="0.4">
      <c r="B674" s="414"/>
      <c r="D674" s="760" t="s">
        <v>1</v>
      </c>
      <c r="E674" s="760" t="s">
        <v>1</v>
      </c>
      <c r="F674" s="760">
        <v>0.7</v>
      </c>
      <c r="G674" s="760">
        <v>-11.6</v>
      </c>
      <c r="H674" s="760">
        <v>-9.5</v>
      </c>
      <c r="I674" s="760">
        <v>7.4</v>
      </c>
      <c r="J674" s="760">
        <v>98.7</v>
      </c>
      <c r="K674" s="519">
        <v>85.7</v>
      </c>
    </row>
    <row r="675" spans="2:11" ht="15" thickBot="1" x14ac:dyDescent="0.4">
      <c r="B675" s="510" t="s">
        <v>571</v>
      </c>
      <c r="D675" s="760" t="s">
        <v>1</v>
      </c>
      <c r="E675" s="760" t="s">
        <v>1</v>
      </c>
      <c r="F675" s="760" t="s">
        <v>1</v>
      </c>
      <c r="G675" s="760" t="s">
        <v>1</v>
      </c>
      <c r="H675" s="760" t="s">
        <v>1</v>
      </c>
      <c r="I675" s="760" t="s">
        <v>1</v>
      </c>
      <c r="J675" s="760">
        <v>-67.2</v>
      </c>
      <c r="K675" s="515">
        <v>-67.2</v>
      </c>
    </row>
    <row r="676" spans="2:11" ht="15" thickBot="1" x14ac:dyDescent="0.4">
      <c r="B676" s="768" t="s">
        <v>552</v>
      </c>
      <c r="D676" s="760" t="s">
        <v>1</v>
      </c>
      <c r="E676" s="760">
        <v>153.19999999999999</v>
      </c>
      <c r="F676" s="760" t="s">
        <v>1</v>
      </c>
      <c r="G676" s="760" t="s">
        <v>1</v>
      </c>
      <c r="H676" s="760" t="s">
        <v>1</v>
      </c>
      <c r="I676" s="760" t="s">
        <v>1</v>
      </c>
      <c r="J676" s="760">
        <v>-153.19999999999999</v>
      </c>
      <c r="K676" s="515" t="s">
        <v>1</v>
      </c>
    </row>
    <row r="677" spans="2:11" ht="15" thickBot="1" x14ac:dyDescent="0.4">
      <c r="B677" s="407" t="s">
        <v>688</v>
      </c>
      <c r="D677" s="500" t="s">
        <v>146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158</v>
      </c>
    </row>
    <row r="678" spans="2:11" ht="12.5" x14ac:dyDescent="0.25">
      <c r="C678" s="15"/>
    </row>
    <row r="679" spans="2:11" ht="57" customHeight="1" x14ac:dyDescent="0.25">
      <c r="B679" s="388" t="s">
        <v>723</v>
      </c>
      <c r="C679" s="15"/>
    </row>
    <row r="680" spans="2:11" ht="15" customHeight="1" x14ac:dyDescent="0.35">
      <c r="B680" s="849"/>
      <c r="D680" s="850" t="s">
        <v>275</v>
      </c>
      <c r="E680" s="850" t="s">
        <v>276</v>
      </c>
      <c r="F680" s="851" t="s">
        <v>277</v>
      </c>
      <c r="G680" s="851"/>
      <c r="H680" s="851"/>
      <c r="I680" s="850" t="s">
        <v>558</v>
      </c>
      <c r="J680" s="850" t="s">
        <v>568</v>
      </c>
      <c r="K680" s="850" t="s">
        <v>274</v>
      </c>
    </row>
    <row r="681" spans="2:11" ht="15" thickBot="1" x14ac:dyDescent="0.4">
      <c r="B681" s="849"/>
      <c r="D681" s="850"/>
      <c r="E681" s="850"/>
      <c r="F681" s="852"/>
      <c r="G681" s="852"/>
      <c r="H681" s="852"/>
      <c r="I681" s="850"/>
      <c r="J681" s="850"/>
      <c r="K681" s="850"/>
    </row>
    <row r="682" spans="2:11" ht="36" x14ac:dyDescent="0.35">
      <c r="B682" s="849"/>
      <c r="D682" s="850"/>
      <c r="E682" s="850"/>
      <c r="F682" s="776" t="s">
        <v>556</v>
      </c>
      <c r="G682" s="776" t="s">
        <v>566</v>
      </c>
      <c r="H682" s="776" t="s">
        <v>567</v>
      </c>
      <c r="I682" s="850"/>
      <c r="J682" s="850"/>
      <c r="K682" s="850"/>
    </row>
    <row r="683" spans="2:11" ht="15" thickBot="1" x14ac:dyDescent="0.4">
      <c r="B683" s="407" t="s">
        <v>713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8">
        <v>3423.3</v>
      </c>
    </row>
    <row r="684" spans="2:11" ht="15" thickBot="1" x14ac:dyDescent="0.4">
      <c r="B684" s="508" t="s">
        <v>386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9">
        <v>-224.3</v>
      </c>
    </row>
    <row r="685" spans="2:11" x14ac:dyDescent="0.35">
      <c r="B685" s="410" t="s">
        <v>387</v>
      </c>
      <c r="D685" s="790" t="s">
        <v>1</v>
      </c>
      <c r="E685" s="790" t="s">
        <v>1</v>
      </c>
      <c r="F685" s="790">
        <v>-0.7</v>
      </c>
      <c r="G685" s="790">
        <v>-40.700000000000003</v>
      </c>
      <c r="H685" s="790">
        <v>-41.1</v>
      </c>
      <c r="I685" s="790">
        <v>27.3</v>
      </c>
      <c r="J685" s="791" t="s">
        <v>1</v>
      </c>
      <c r="K685" s="792">
        <v>-55.2</v>
      </c>
    </row>
    <row r="686" spans="2:11" ht="15" thickBot="1" x14ac:dyDescent="0.4">
      <c r="B686" s="414" t="s">
        <v>388</v>
      </c>
      <c r="D686" s="775" t="s">
        <v>1</v>
      </c>
      <c r="E686" s="775" t="s">
        <v>1</v>
      </c>
      <c r="F686" s="775">
        <v>-0.7</v>
      </c>
      <c r="G686" s="775">
        <v>-40.700000000000003</v>
      </c>
      <c r="H686" s="775">
        <v>-41.1</v>
      </c>
      <c r="I686" s="775">
        <v>27.3</v>
      </c>
      <c r="J686" s="775">
        <v>-224.3</v>
      </c>
      <c r="K686" s="789">
        <v>-279.5</v>
      </c>
    </row>
    <row r="687" spans="2:11" x14ac:dyDescent="0.35">
      <c r="B687" s="418" t="s">
        <v>552</v>
      </c>
      <c r="D687" s="774" t="s">
        <v>1</v>
      </c>
      <c r="E687" s="774">
        <v>1</v>
      </c>
      <c r="F687" s="774" t="s">
        <v>1</v>
      </c>
      <c r="G687" s="774" t="s">
        <v>1</v>
      </c>
      <c r="H687" s="774" t="s">
        <v>1</v>
      </c>
      <c r="I687" s="774" t="s">
        <v>1</v>
      </c>
      <c r="J687" s="428">
        <v>-1</v>
      </c>
      <c r="K687" s="792" t="s">
        <v>1</v>
      </c>
    </row>
    <row r="688" spans="2:11" ht="15" thickBot="1" x14ac:dyDescent="0.4">
      <c r="B688" s="407" t="s">
        <v>714</v>
      </c>
      <c r="D688" s="409" t="s">
        <v>146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9" t="s">
        <v>703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93"/>
    </row>
    <row r="690" spans="1:11" ht="15" thickBot="1" x14ac:dyDescent="0.4">
      <c r="B690" s="416" t="s">
        <v>721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8">
        <v>3483.5</v>
      </c>
    </row>
    <row r="691" spans="1:11" ht="15" thickBot="1" x14ac:dyDescent="0.4">
      <c r="B691" s="508" t="s">
        <v>570</v>
      </c>
      <c r="D691" s="794" t="s">
        <v>715</v>
      </c>
      <c r="E691" s="794" t="s">
        <v>715</v>
      </c>
      <c r="F691" s="794" t="s">
        <v>716</v>
      </c>
      <c r="G691" s="794" t="s">
        <v>717</v>
      </c>
      <c r="H691" s="794" t="s">
        <v>718</v>
      </c>
      <c r="I691" s="794" t="s">
        <v>719</v>
      </c>
      <c r="J691" s="794">
        <v>2.8</v>
      </c>
      <c r="K691" s="789">
        <v>2.8</v>
      </c>
    </row>
    <row r="692" spans="1:11" ht="15" thickBot="1" x14ac:dyDescent="0.4">
      <c r="B692" s="795" t="s">
        <v>722</v>
      </c>
      <c r="D692" s="796">
        <v>2239.3000000000002</v>
      </c>
      <c r="E692" s="500">
        <v>628.20000000000005</v>
      </c>
      <c r="F692" s="797">
        <v>-12.9</v>
      </c>
      <c r="G692" s="500">
        <v>-32.799999999999997</v>
      </c>
      <c r="H692" s="500">
        <v>1.5</v>
      </c>
      <c r="I692" s="500">
        <v>75.8</v>
      </c>
      <c r="J692" s="797">
        <v>587.20000000000005</v>
      </c>
      <c r="K692" s="788">
        <v>3486.3</v>
      </c>
    </row>
    <row r="693" spans="1:11" ht="15" thickBot="1" x14ac:dyDescent="0.4">
      <c r="B693" s="508" t="s">
        <v>386</v>
      </c>
      <c r="D693" s="794" t="s">
        <v>715</v>
      </c>
      <c r="E693" s="794" t="s">
        <v>715</v>
      </c>
      <c r="F693" s="794" t="s">
        <v>716</v>
      </c>
      <c r="G693" s="794" t="s">
        <v>717</v>
      </c>
      <c r="H693" s="794" t="s">
        <v>718</v>
      </c>
      <c r="I693" s="794" t="s">
        <v>719</v>
      </c>
      <c r="J693" s="794">
        <v>36</v>
      </c>
      <c r="K693" s="789">
        <v>36</v>
      </c>
    </row>
    <row r="694" spans="1:11" x14ac:dyDescent="0.35">
      <c r="B694" s="410" t="s">
        <v>387</v>
      </c>
      <c r="D694" s="798" t="s">
        <v>715</v>
      </c>
      <c r="E694" s="798" t="s">
        <v>715</v>
      </c>
      <c r="F694" s="798">
        <v>0.7</v>
      </c>
      <c r="G694" s="798">
        <v>-42.2</v>
      </c>
      <c r="H694" s="798">
        <v>8</v>
      </c>
      <c r="I694" s="798">
        <v>1.7</v>
      </c>
      <c r="J694" s="799" t="s">
        <v>715</v>
      </c>
      <c r="K694" s="792">
        <v>-31.8</v>
      </c>
    </row>
    <row r="695" spans="1:11" ht="15" thickBot="1" x14ac:dyDescent="0.4">
      <c r="B695" s="414" t="s">
        <v>388</v>
      </c>
      <c r="D695" s="773" t="s">
        <v>715</v>
      </c>
      <c r="E695" s="773" t="s">
        <v>715</v>
      </c>
      <c r="F695" s="773">
        <v>0.7</v>
      </c>
      <c r="G695" s="773">
        <v>-42.2</v>
      </c>
      <c r="H695" s="773">
        <v>8</v>
      </c>
      <c r="I695" s="773">
        <v>1.7</v>
      </c>
      <c r="J695" s="773">
        <v>36</v>
      </c>
      <c r="K695" s="789">
        <v>4.2</v>
      </c>
    </row>
    <row r="696" spans="1:11" ht="15" thickBot="1" x14ac:dyDescent="0.4">
      <c r="B696" s="510" t="s">
        <v>571</v>
      </c>
      <c r="D696" s="794" t="s">
        <v>715</v>
      </c>
      <c r="E696" s="794" t="s">
        <v>715</v>
      </c>
      <c r="F696" s="794" t="s">
        <v>716</v>
      </c>
      <c r="G696" s="794" t="s">
        <v>717</v>
      </c>
      <c r="H696" s="794" t="s">
        <v>718</v>
      </c>
      <c r="I696" s="794" t="s">
        <v>719</v>
      </c>
      <c r="J696" s="794">
        <v>-67.2</v>
      </c>
      <c r="K696" s="789">
        <v>-67.2</v>
      </c>
    </row>
    <row r="697" spans="1:11" ht="15" thickBot="1" x14ac:dyDescent="0.4">
      <c r="B697" s="768" t="s">
        <v>552</v>
      </c>
      <c r="D697" s="798" t="s">
        <v>715</v>
      </c>
      <c r="E697" s="798">
        <v>153.19999999999999</v>
      </c>
      <c r="F697" s="798" t="s">
        <v>716</v>
      </c>
      <c r="G697" s="798" t="s">
        <v>717</v>
      </c>
      <c r="H697" s="798" t="s">
        <v>718</v>
      </c>
      <c r="I697" s="798" t="s">
        <v>719</v>
      </c>
      <c r="J697" s="799">
        <v>-153.19999999999999</v>
      </c>
      <c r="K697" s="792" t="s">
        <v>720</v>
      </c>
    </row>
    <row r="698" spans="1:11" ht="15" thickBot="1" x14ac:dyDescent="0.4">
      <c r="B698" s="419" t="s">
        <v>750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8">
        <v>3423.3</v>
      </c>
    </row>
    <row r="701" spans="1:11" ht="43.5" x14ac:dyDescent="0.35">
      <c r="A701" s="74"/>
      <c r="B701" s="388" t="s">
        <v>736</v>
      </c>
    </row>
    <row r="702" spans="1:11" x14ac:dyDescent="0.35">
      <c r="A702" s="74"/>
    </row>
    <row r="703" spans="1:11" ht="14.5" customHeight="1" x14ac:dyDescent="0.35">
      <c r="A703" s="74"/>
      <c r="B703" s="849"/>
      <c r="D703" s="850" t="s">
        <v>275</v>
      </c>
      <c r="E703" s="850" t="s">
        <v>276</v>
      </c>
      <c r="F703" s="851" t="s">
        <v>277</v>
      </c>
      <c r="G703" s="851"/>
      <c r="H703" s="851"/>
      <c r="I703" s="851" t="s">
        <v>558</v>
      </c>
      <c r="J703" s="850" t="s">
        <v>568</v>
      </c>
      <c r="K703" s="851" t="s">
        <v>274</v>
      </c>
    </row>
    <row r="704" spans="1:11" ht="15" thickBot="1" x14ac:dyDescent="0.4">
      <c r="A704" s="74"/>
      <c r="B704" s="849"/>
      <c r="D704" s="850"/>
      <c r="E704" s="850"/>
      <c r="F704" s="852"/>
      <c r="G704" s="852"/>
      <c r="H704" s="852"/>
      <c r="I704" s="851"/>
      <c r="J704" s="850"/>
      <c r="K704" s="851"/>
    </row>
    <row r="705" spans="1:12" ht="24" x14ac:dyDescent="0.35">
      <c r="A705" s="74"/>
      <c r="B705" s="849"/>
      <c r="D705" s="850"/>
      <c r="E705" s="850"/>
      <c r="F705" s="853" t="s">
        <v>556</v>
      </c>
      <c r="G705" s="807" t="s">
        <v>566</v>
      </c>
      <c r="H705" s="853" t="s">
        <v>567</v>
      </c>
      <c r="I705" s="851"/>
      <c r="J705" s="850"/>
      <c r="K705" s="851"/>
    </row>
    <row r="706" spans="1:12" x14ac:dyDescent="0.35">
      <c r="A706" s="74"/>
      <c r="B706" s="849"/>
      <c r="D706" s="850"/>
      <c r="E706" s="850"/>
      <c r="F706" s="854"/>
      <c r="G706" s="806"/>
      <c r="H706" s="854"/>
      <c r="I706" s="851"/>
      <c r="J706" s="850"/>
      <c r="K706" s="851"/>
    </row>
    <row r="707" spans="1:12" ht="15" thickBot="1" x14ac:dyDescent="0.4">
      <c r="A707" s="74"/>
      <c r="B707" s="407" t="s">
        <v>735</v>
      </c>
      <c r="D707" s="569" t="s">
        <v>146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20">
        <v>3143.8</v>
      </c>
      <c r="L707" s="766"/>
    </row>
    <row r="708" spans="1:12" ht="15" thickBot="1" x14ac:dyDescent="0.4">
      <c r="A708" s="74"/>
      <c r="B708" s="508" t="s">
        <v>386</v>
      </c>
      <c r="D708" s="821" t="s">
        <v>1</v>
      </c>
      <c r="E708" s="821" t="s">
        <v>1</v>
      </c>
      <c r="F708" s="821" t="s">
        <v>1</v>
      </c>
      <c r="G708" s="821" t="s">
        <v>1</v>
      </c>
      <c r="H708" s="821" t="s">
        <v>1</v>
      </c>
      <c r="I708" s="821" t="s">
        <v>1</v>
      </c>
      <c r="J708" s="821">
        <v>-225.3</v>
      </c>
      <c r="K708" s="822">
        <v>-225.3</v>
      </c>
      <c r="L708" s="766"/>
    </row>
    <row r="709" spans="1:12" ht="15" thickBot="1" x14ac:dyDescent="0.4">
      <c r="A709" s="74"/>
      <c r="B709" s="410" t="s">
        <v>387</v>
      </c>
      <c r="D709" s="823" t="s">
        <v>1</v>
      </c>
      <c r="E709" s="823" t="s">
        <v>1</v>
      </c>
      <c r="F709" s="823" t="s">
        <v>1</v>
      </c>
      <c r="G709" s="823">
        <v>73.7</v>
      </c>
      <c r="H709" s="823">
        <v>10.7</v>
      </c>
      <c r="I709" s="823">
        <v>37.700000000000003</v>
      </c>
      <c r="J709" s="823" t="s">
        <v>1</v>
      </c>
      <c r="K709" s="824">
        <v>122.1</v>
      </c>
      <c r="L709" s="766"/>
    </row>
    <row r="710" spans="1:12" ht="15" thickBot="1" x14ac:dyDescent="0.4">
      <c r="A710" s="74"/>
      <c r="B710" s="412" t="s">
        <v>388</v>
      </c>
      <c r="D710" s="823"/>
      <c r="E710" s="823"/>
      <c r="F710" s="823"/>
      <c r="G710" s="823"/>
      <c r="H710" s="823"/>
      <c r="I710" s="823"/>
      <c r="J710" s="823"/>
      <c r="K710" s="824"/>
      <c r="L710" s="766"/>
    </row>
    <row r="711" spans="1:12" ht="15" thickBot="1" x14ac:dyDescent="0.4">
      <c r="A711" s="74"/>
      <c r="B711" s="414" t="s">
        <v>552</v>
      </c>
      <c r="D711" s="823" t="s">
        <v>1</v>
      </c>
      <c r="E711" s="823" t="s">
        <v>1</v>
      </c>
      <c r="F711" s="823" t="s">
        <v>1</v>
      </c>
      <c r="G711" s="823">
        <v>73.7</v>
      </c>
      <c r="H711" s="823">
        <v>10.7</v>
      </c>
      <c r="I711" s="823">
        <v>37.700000000000003</v>
      </c>
      <c r="J711" s="823">
        <v>-225.3</v>
      </c>
      <c r="K711" s="825">
        <v>-103.2</v>
      </c>
      <c r="L711" s="766"/>
    </row>
    <row r="712" spans="1:12" ht="15" thickBot="1" x14ac:dyDescent="0.4">
      <c r="A712" s="74"/>
      <c r="B712" s="412" t="s">
        <v>714</v>
      </c>
      <c r="D712" s="823" t="s">
        <v>1</v>
      </c>
      <c r="E712" s="823">
        <v>-10.7</v>
      </c>
      <c r="F712" s="823" t="s">
        <v>1</v>
      </c>
      <c r="G712" s="823" t="s">
        <v>1</v>
      </c>
      <c r="H712" s="823" t="s">
        <v>1</v>
      </c>
      <c r="I712" s="823" t="s">
        <v>1</v>
      </c>
      <c r="J712" s="823">
        <v>10.7</v>
      </c>
      <c r="K712" s="826" t="s">
        <v>1</v>
      </c>
      <c r="L712" s="766"/>
    </row>
    <row r="713" spans="1:12" ht="15" thickBot="1" x14ac:dyDescent="0.4">
      <c r="A713" s="74"/>
      <c r="B713" s="407"/>
      <c r="D713" s="569" t="s">
        <v>146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6">
        <v>3040.6</v>
      </c>
      <c r="L713" s="766"/>
    </row>
    <row r="714" spans="1:12" ht="15" thickBot="1" x14ac:dyDescent="0.4">
      <c r="A714" s="74"/>
      <c r="B714" s="422" t="s">
        <v>721</v>
      </c>
      <c r="D714" s="827"/>
      <c r="E714" s="827"/>
      <c r="F714" s="827"/>
      <c r="G714" s="827"/>
      <c r="H714" s="827"/>
      <c r="I714" s="827"/>
      <c r="J714" s="827"/>
      <c r="K714" s="828"/>
      <c r="L714" s="766"/>
    </row>
    <row r="715" spans="1:12" ht="15" thickBot="1" x14ac:dyDescent="0.4">
      <c r="A715" s="74"/>
      <c r="B715" s="829" t="s">
        <v>570</v>
      </c>
      <c r="D715" s="830">
        <v>2239.3000000000002</v>
      </c>
      <c r="E715" s="830">
        <v>781.4</v>
      </c>
      <c r="F715" s="830">
        <v>-12.2</v>
      </c>
      <c r="G715" s="830">
        <v>-75</v>
      </c>
      <c r="H715" s="830">
        <v>9.5</v>
      </c>
      <c r="I715" s="830">
        <v>77.5</v>
      </c>
      <c r="J715" s="830">
        <v>402.8</v>
      </c>
      <c r="K715" s="826">
        <v>3423.3</v>
      </c>
      <c r="L715" s="766"/>
    </row>
    <row r="716" spans="1:12" ht="15" thickBot="1" x14ac:dyDescent="0.4">
      <c r="A716" s="74"/>
      <c r="B716" s="508" t="s">
        <v>722</v>
      </c>
      <c r="D716" s="831" t="s">
        <v>1</v>
      </c>
      <c r="E716" s="831" t="s">
        <v>1</v>
      </c>
      <c r="F716" s="831" t="s">
        <v>1</v>
      </c>
      <c r="G716" s="831" t="s">
        <v>1</v>
      </c>
      <c r="H716" s="831" t="s">
        <v>1</v>
      </c>
      <c r="I716" s="831" t="s">
        <v>1</v>
      </c>
      <c r="J716" s="831">
        <v>-224.3</v>
      </c>
      <c r="K716" s="826">
        <v>-224.3</v>
      </c>
      <c r="L716" s="766"/>
    </row>
    <row r="717" spans="1:12" ht="15" thickBot="1" x14ac:dyDescent="0.4">
      <c r="A717" s="74"/>
      <c r="B717" s="410" t="s">
        <v>386</v>
      </c>
      <c r="D717" s="832" t="s">
        <v>1</v>
      </c>
      <c r="E717" s="832" t="s">
        <v>1</v>
      </c>
      <c r="F717" s="832">
        <v>-0.7</v>
      </c>
      <c r="G717" s="832">
        <v>-40.700000000000003</v>
      </c>
      <c r="H717" s="832">
        <v>-41.1</v>
      </c>
      <c r="I717" s="832">
        <v>27.3</v>
      </c>
      <c r="J717" s="832" t="s">
        <v>1</v>
      </c>
      <c r="K717" s="822">
        <v>-55.2</v>
      </c>
      <c r="L717" s="766"/>
    </row>
    <row r="718" spans="1:12" ht="15" thickBot="1" x14ac:dyDescent="0.4">
      <c r="A718" s="74"/>
      <c r="B718" s="412" t="s">
        <v>387</v>
      </c>
      <c r="D718" s="832"/>
      <c r="E718" s="832"/>
      <c r="F718" s="832"/>
      <c r="G718" s="832"/>
      <c r="H718" s="832"/>
      <c r="I718" s="832"/>
      <c r="J718" s="832"/>
      <c r="K718" s="825"/>
      <c r="L718" s="766"/>
    </row>
    <row r="719" spans="1:12" ht="15" thickBot="1" x14ac:dyDescent="0.4">
      <c r="A719" s="74"/>
      <c r="B719" s="414" t="s">
        <v>388</v>
      </c>
      <c r="D719" s="833" t="s">
        <v>1</v>
      </c>
      <c r="E719" s="832" t="s">
        <v>1</v>
      </c>
      <c r="F719" s="832">
        <v>-0.7</v>
      </c>
      <c r="G719" s="832">
        <v>-40.700000000000003</v>
      </c>
      <c r="H719" s="832">
        <v>-41.1</v>
      </c>
      <c r="I719" s="832">
        <v>27.3</v>
      </c>
      <c r="J719" s="832">
        <v>-224.3</v>
      </c>
      <c r="K719" s="826">
        <v>-279.5</v>
      </c>
      <c r="L719" s="766"/>
    </row>
    <row r="720" spans="1:12" ht="15" thickBot="1" x14ac:dyDescent="0.4">
      <c r="A720" s="74"/>
      <c r="B720" s="412" t="s">
        <v>571</v>
      </c>
      <c r="D720" s="833" t="s">
        <v>1</v>
      </c>
      <c r="E720" s="832">
        <v>1</v>
      </c>
      <c r="F720" s="832" t="s">
        <v>1</v>
      </c>
      <c r="G720" s="832" t="s">
        <v>1</v>
      </c>
      <c r="H720" s="832" t="s">
        <v>1</v>
      </c>
      <c r="I720" s="832" t="s">
        <v>1</v>
      </c>
      <c r="J720" s="832">
        <v>-1</v>
      </c>
      <c r="K720" s="826" t="s">
        <v>1</v>
      </c>
      <c r="L720" s="766"/>
    </row>
    <row r="721" spans="1:12" ht="15" thickBot="1" x14ac:dyDescent="0.4">
      <c r="A721" s="74"/>
      <c r="B721" s="407" t="s">
        <v>552</v>
      </c>
      <c r="D721" s="833" t="s">
        <v>146</v>
      </c>
      <c r="E721" s="833">
        <v>782.4</v>
      </c>
      <c r="F721" s="833">
        <v>-12.9</v>
      </c>
      <c r="G721" s="833">
        <v>-115.7</v>
      </c>
      <c r="H721" s="833">
        <v>-31.6</v>
      </c>
      <c r="I721" s="833">
        <v>104.8</v>
      </c>
      <c r="J721" s="833">
        <v>177.5</v>
      </c>
      <c r="K721" s="826">
        <v>3143.8</v>
      </c>
      <c r="L721" s="766"/>
    </row>
    <row r="722" spans="1:12" x14ac:dyDescent="0.35">
      <c r="B722" s="15" t="s">
        <v>749</v>
      </c>
    </row>
  </sheetData>
  <mergeCells count="146"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L78"/>
  <sheetViews>
    <sheetView showGridLines="0" zoomScale="80" zoomScaleNormal="80" zoomScaleSheetLayoutView="100" workbookViewId="0">
      <pane xSplit="3" topLeftCell="AF1" activePane="topRight" state="frozen"/>
      <selection activeCell="AC12" sqref="AC12"/>
      <selection pane="topRight" activeCell="AL5" sqref="AL5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0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3.7265625" style="230" customWidth="1"/>
    <col min="35" max="35" width="15.90625" style="230" customWidth="1"/>
    <col min="36" max="36" width="14.90625" style="230" customWidth="1"/>
    <col min="37" max="37" width="14.7265625" style="230" customWidth="1"/>
    <col min="38" max="38" width="18" style="230" customWidth="1"/>
    <col min="39" max="237" width="9.1796875" style="230"/>
    <col min="238" max="238" width="1.453125" style="230" customWidth="1"/>
    <col min="239" max="239" width="60.81640625" style="230" customWidth="1"/>
    <col min="240" max="240" width="6" style="230" customWidth="1"/>
    <col min="241" max="241" width="14.1796875" style="230" bestFit="1" customWidth="1"/>
    <col min="242" max="242" width="1.81640625" style="230" customWidth="1"/>
    <col min="243" max="243" width="14.1796875" style="230" bestFit="1" customWidth="1"/>
    <col min="244" max="245" width="11.1796875" style="230" bestFit="1" customWidth="1"/>
    <col min="246" max="493" width="9.1796875" style="230"/>
    <col min="494" max="494" width="1.453125" style="230" customWidth="1"/>
    <col min="495" max="495" width="60.81640625" style="230" customWidth="1"/>
    <col min="496" max="496" width="6" style="230" customWidth="1"/>
    <col min="497" max="497" width="14.1796875" style="230" bestFit="1" customWidth="1"/>
    <col min="498" max="498" width="1.81640625" style="230" customWidth="1"/>
    <col min="499" max="499" width="14.1796875" style="230" bestFit="1" customWidth="1"/>
    <col min="500" max="501" width="11.1796875" style="230" bestFit="1" customWidth="1"/>
    <col min="502" max="749" width="9.1796875" style="230"/>
    <col min="750" max="750" width="1.453125" style="230" customWidth="1"/>
    <col min="751" max="751" width="60.81640625" style="230" customWidth="1"/>
    <col min="752" max="752" width="6" style="230" customWidth="1"/>
    <col min="753" max="753" width="14.1796875" style="230" bestFit="1" customWidth="1"/>
    <col min="754" max="754" width="1.81640625" style="230" customWidth="1"/>
    <col min="755" max="755" width="14.1796875" style="230" bestFit="1" customWidth="1"/>
    <col min="756" max="757" width="11.1796875" style="230" bestFit="1" customWidth="1"/>
    <col min="758" max="1005" width="9.1796875" style="230"/>
    <col min="1006" max="1006" width="1.453125" style="230" customWidth="1"/>
    <col min="1007" max="1007" width="60.81640625" style="230" customWidth="1"/>
    <col min="1008" max="1008" width="6" style="230" customWidth="1"/>
    <col min="1009" max="1009" width="14.1796875" style="230" bestFit="1" customWidth="1"/>
    <col min="1010" max="1010" width="1.81640625" style="230" customWidth="1"/>
    <col min="1011" max="1011" width="14.1796875" style="230" bestFit="1" customWidth="1"/>
    <col min="1012" max="1013" width="11.1796875" style="230" bestFit="1" customWidth="1"/>
    <col min="1014" max="1261" width="9.1796875" style="230"/>
    <col min="1262" max="1262" width="1.453125" style="230" customWidth="1"/>
    <col min="1263" max="1263" width="60.81640625" style="230" customWidth="1"/>
    <col min="1264" max="1264" width="6" style="230" customWidth="1"/>
    <col min="1265" max="1265" width="14.1796875" style="230" bestFit="1" customWidth="1"/>
    <col min="1266" max="1266" width="1.81640625" style="230" customWidth="1"/>
    <col min="1267" max="1267" width="14.1796875" style="230" bestFit="1" customWidth="1"/>
    <col min="1268" max="1269" width="11.1796875" style="230" bestFit="1" customWidth="1"/>
    <col min="1270" max="1517" width="9.1796875" style="230"/>
    <col min="1518" max="1518" width="1.453125" style="230" customWidth="1"/>
    <col min="1519" max="1519" width="60.81640625" style="230" customWidth="1"/>
    <col min="1520" max="1520" width="6" style="230" customWidth="1"/>
    <col min="1521" max="1521" width="14.1796875" style="230" bestFit="1" customWidth="1"/>
    <col min="1522" max="1522" width="1.81640625" style="230" customWidth="1"/>
    <col min="1523" max="1523" width="14.1796875" style="230" bestFit="1" customWidth="1"/>
    <col min="1524" max="1525" width="11.1796875" style="230" bestFit="1" customWidth="1"/>
    <col min="1526" max="1773" width="9.1796875" style="230"/>
    <col min="1774" max="1774" width="1.453125" style="230" customWidth="1"/>
    <col min="1775" max="1775" width="60.81640625" style="230" customWidth="1"/>
    <col min="1776" max="1776" width="6" style="230" customWidth="1"/>
    <col min="1777" max="1777" width="14.1796875" style="230" bestFit="1" customWidth="1"/>
    <col min="1778" max="1778" width="1.81640625" style="230" customWidth="1"/>
    <col min="1779" max="1779" width="14.1796875" style="230" bestFit="1" customWidth="1"/>
    <col min="1780" max="1781" width="11.1796875" style="230" bestFit="1" customWidth="1"/>
    <col min="1782" max="2029" width="9.1796875" style="230"/>
    <col min="2030" max="2030" width="1.453125" style="230" customWidth="1"/>
    <col min="2031" max="2031" width="60.81640625" style="230" customWidth="1"/>
    <col min="2032" max="2032" width="6" style="230" customWidth="1"/>
    <col min="2033" max="2033" width="14.1796875" style="230" bestFit="1" customWidth="1"/>
    <col min="2034" max="2034" width="1.81640625" style="230" customWidth="1"/>
    <col min="2035" max="2035" width="14.1796875" style="230" bestFit="1" customWidth="1"/>
    <col min="2036" max="2037" width="11.1796875" style="230" bestFit="1" customWidth="1"/>
    <col min="2038" max="2285" width="9.1796875" style="230"/>
    <col min="2286" max="2286" width="1.453125" style="230" customWidth="1"/>
    <col min="2287" max="2287" width="60.81640625" style="230" customWidth="1"/>
    <col min="2288" max="2288" width="6" style="230" customWidth="1"/>
    <col min="2289" max="2289" width="14.1796875" style="230" bestFit="1" customWidth="1"/>
    <col min="2290" max="2290" width="1.81640625" style="230" customWidth="1"/>
    <col min="2291" max="2291" width="14.1796875" style="230" bestFit="1" customWidth="1"/>
    <col min="2292" max="2293" width="11.1796875" style="230" bestFit="1" customWidth="1"/>
    <col min="2294" max="2541" width="9.1796875" style="230"/>
    <col min="2542" max="2542" width="1.453125" style="230" customWidth="1"/>
    <col min="2543" max="2543" width="60.81640625" style="230" customWidth="1"/>
    <col min="2544" max="2544" width="6" style="230" customWidth="1"/>
    <col min="2545" max="2545" width="14.1796875" style="230" bestFit="1" customWidth="1"/>
    <col min="2546" max="2546" width="1.81640625" style="230" customWidth="1"/>
    <col min="2547" max="2547" width="14.1796875" style="230" bestFit="1" customWidth="1"/>
    <col min="2548" max="2549" width="11.1796875" style="230" bestFit="1" customWidth="1"/>
    <col min="2550" max="2797" width="9.1796875" style="230"/>
    <col min="2798" max="2798" width="1.453125" style="230" customWidth="1"/>
    <col min="2799" max="2799" width="60.81640625" style="230" customWidth="1"/>
    <col min="2800" max="2800" width="6" style="230" customWidth="1"/>
    <col min="2801" max="2801" width="14.1796875" style="230" bestFit="1" customWidth="1"/>
    <col min="2802" max="2802" width="1.81640625" style="230" customWidth="1"/>
    <col min="2803" max="2803" width="14.1796875" style="230" bestFit="1" customWidth="1"/>
    <col min="2804" max="2805" width="11.1796875" style="230" bestFit="1" customWidth="1"/>
    <col min="2806" max="3053" width="9.1796875" style="230"/>
    <col min="3054" max="3054" width="1.453125" style="230" customWidth="1"/>
    <col min="3055" max="3055" width="60.81640625" style="230" customWidth="1"/>
    <col min="3056" max="3056" width="6" style="230" customWidth="1"/>
    <col min="3057" max="3057" width="14.1796875" style="230" bestFit="1" customWidth="1"/>
    <col min="3058" max="3058" width="1.81640625" style="230" customWidth="1"/>
    <col min="3059" max="3059" width="14.1796875" style="230" bestFit="1" customWidth="1"/>
    <col min="3060" max="3061" width="11.1796875" style="230" bestFit="1" customWidth="1"/>
    <col min="3062" max="3309" width="9.1796875" style="230"/>
    <col min="3310" max="3310" width="1.453125" style="230" customWidth="1"/>
    <col min="3311" max="3311" width="60.81640625" style="230" customWidth="1"/>
    <col min="3312" max="3312" width="6" style="230" customWidth="1"/>
    <col min="3313" max="3313" width="14.1796875" style="230" bestFit="1" customWidth="1"/>
    <col min="3314" max="3314" width="1.81640625" style="230" customWidth="1"/>
    <col min="3315" max="3315" width="14.1796875" style="230" bestFit="1" customWidth="1"/>
    <col min="3316" max="3317" width="11.1796875" style="230" bestFit="1" customWidth="1"/>
    <col min="3318" max="3565" width="9.1796875" style="230"/>
    <col min="3566" max="3566" width="1.453125" style="230" customWidth="1"/>
    <col min="3567" max="3567" width="60.81640625" style="230" customWidth="1"/>
    <col min="3568" max="3568" width="6" style="230" customWidth="1"/>
    <col min="3569" max="3569" width="14.1796875" style="230" bestFit="1" customWidth="1"/>
    <col min="3570" max="3570" width="1.81640625" style="230" customWidth="1"/>
    <col min="3571" max="3571" width="14.1796875" style="230" bestFit="1" customWidth="1"/>
    <col min="3572" max="3573" width="11.1796875" style="230" bestFit="1" customWidth="1"/>
    <col min="3574" max="3821" width="9.1796875" style="230"/>
    <col min="3822" max="3822" width="1.453125" style="230" customWidth="1"/>
    <col min="3823" max="3823" width="60.81640625" style="230" customWidth="1"/>
    <col min="3824" max="3824" width="6" style="230" customWidth="1"/>
    <col min="3825" max="3825" width="14.1796875" style="230" bestFit="1" customWidth="1"/>
    <col min="3826" max="3826" width="1.81640625" style="230" customWidth="1"/>
    <col min="3827" max="3827" width="14.1796875" style="230" bestFit="1" customWidth="1"/>
    <col min="3828" max="3829" width="11.1796875" style="230" bestFit="1" customWidth="1"/>
    <col min="3830" max="4077" width="9.1796875" style="230"/>
    <col min="4078" max="4078" width="1.453125" style="230" customWidth="1"/>
    <col min="4079" max="4079" width="60.81640625" style="230" customWidth="1"/>
    <col min="4080" max="4080" width="6" style="230" customWidth="1"/>
    <col min="4081" max="4081" width="14.1796875" style="230" bestFit="1" customWidth="1"/>
    <col min="4082" max="4082" width="1.81640625" style="230" customWidth="1"/>
    <col min="4083" max="4083" width="14.1796875" style="230" bestFit="1" customWidth="1"/>
    <col min="4084" max="4085" width="11.1796875" style="230" bestFit="1" customWidth="1"/>
    <col min="4086" max="4333" width="9.1796875" style="230"/>
    <col min="4334" max="4334" width="1.453125" style="230" customWidth="1"/>
    <col min="4335" max="4335" width="60.81640625" style="230" customWidth="1"/>
    <col min="4336" max="4336" width="6" style="230" customWidth="1"/>
    <col min="4337" max="4337" width="14.1796875" style="230" bestFit="1" customWidth="1"/>
    <col min="4338" max="4338" width="1.81640625" style="230" customWidth="1"/>
    <col min="4339" max="4339" width="14.1796875" style="230" bestFit="1" customWidth="1"/>
    <col min="4340" max="4341" width="11.1796875" style="230" bestFit="1" customWidth="1"/>
    <col min="4342" max="4589" width="9.1796875" style="230"/>
    <col min="4590" max="4590" width="1.453125" style="230" customWidth="1"/>
    <col min="4591" max="4591" width="60.81640625" style="230" customWidth="1"/>
    <col min="4592" max="4592" width="6" style="230" customWidth="1"/>
    <col min="4593" max="4593" width="14.1796875" style="230" bestFit="1" customWidth="1"/>
    <col min="4594" max="4594" width="1.81640625" style="230" customWidth="1"/>
    <col min="4595" max="4595" width="14.1796875" style="230" bestFit="1" customWidth="1"/>
    <col min="4596" max="4597" width="11.1796875" style="230" bestFit="1" customWidth="1"/>
    <col min="4598" max="4845" width="9.1796875" style="230"/>
    <col min="4846" max="4846" width="1.453125" style="230" customWidth="1"/>
    <col min="4847" max="4847" width="60.81640625" style="230" customWidth="1"/>
    <col min="4848" max="4848" width="6" style="230" customWidth="1"/>
    <col min="4849" max="4849" width="14.1796875" style="230" bestFit="1" customWidth="1"/>
    <col min="4850" max="4850" width="1.81640625" style="230" customWidth="1"/>
    <col min="4851" max="4851" width="14.1796875" style="230" bestFit="1" customWidth="1"/>
    <col min="4852" max="4853" width="11.1796875" style="230" bestFit="1" customWidth="1"/>
    <col min="4854" max="5101" width="9.1796875" style="230"/>
    <col min="5102" max="5102" width="1.453125" style="230" customWidth="1"/>
    <col min="5103" max="5103" width="60.81640625" style="230" customWidth="1"/>
    <col min="5104" max="5104" width="6" style="230" customWidth="1"/>
    <col min="5105" max="5105" width="14.1796875" style="230" bestFit="1" customWidth="1"/>
    <col min="5106" max="5106" width="1.81640625" style="230" customWidth="1"/>
    <col min="5107" max="5107" width="14.1796875" style="230" bestFit="1" customWidth="1"/>
    <col min="5108" max="5109" width="11.1796875" style="230" bestFit="1" customWidth="1"/>
    <col min="5110" max="5357" width="9.1796875" style="230"/>
    <col min="5358" max="5358" width="1.453125" style="230" customWidth="1"/>
    <col min="5359" max="5359" width="60.81640625" style="230" customWidth="1"/>
    <col min="5360" max="5360" width="6" style="230" customWidth="1"/>
    <col min="5361" max="5361" width="14.1796875" style="230" bestFit="1" customWidth="1"/>
    <col min="5362" max="5362" width="1.81640625" style="230" customWidth="1"/>
    <col min="5363" max="5363" width="14.1796875" style="230" bestFit="1" customWidth="1"/>
    <col min="5364" max="5365" width="11.1796875" style="230" bestFit="1" customWidth="1"/>
    <col min="5366" max="5613" width="9.1796875" style="230"/>
    <col min="5614" max="5614" width="1.453125" style="230" customWidth="1"/>
    <col min="5615" max="5615" width="60.81640625" style="230" customWidth="1"/>
    <col min="5616" max="5616" width="6" style="230" customWidth="1"/>
    <col min="5617" max="5617" width="14.1796875" style="230" bestFit="1" customWidth="1"/>
    <col min="5618" max="5618" width="1.81640625" style="230" customWidth="1"/>
    <col min="5619" max="5619" width="14.1796875" style="230" bestFit="1" customWidth="1"/>
    <col min="5620" max="5621" width="11.1796875" style="230" bestFit="1" customWidth="1"/>
    <col min="5622" max="5869" width="9.1796875" style="230"/>
    <col min="5870" max="5870" width="1.453125" style="230" customWidth="1"/>
    <col min="5871" max="5871" width="60.81640625" style="230" customWidth="1"/>
    <col min="5872" max="5872" width="6" style="230" customWidth="1"/>
    <col min="5873" max="5873" width="14.1796875" style="230" bestFit="1" customWidth="1"/>
    <col min="5874" max="5874" width="1.81640625" style="230" customWidth="1"/>
    <col min="5875" max="5875" width="14.1796875" style="230" bestFit="1" customWidth="1"/>
    <col min="5876" max="5877" width="11.1796875" style="230" bestFit="1" customWidth="1"/>
    <col min="5878" max="6125" width="9.1796875" style="230"/>
    <col min="6126" max="6126" width="1.453125" style="230" customWidth="1"/>
    <col min="6127" max="6127" width="60.81640625" style="230" customWidth="1"/>
    <col min="6128" max="6128" width="6" style="230" customWidth="1"/>
    <col min="6129" max="6129" width="14.1796875" style="230" bestFit="1" customWidth="1"/>
    <col min="6130" max="6130" width="1.81640625" style="230" customWidth="1"/>
    <col min="6131" max="6131" width="14.1796875" style="230" bestFit="1" customWidth="1"/>
    <col min="6132" max="6133" width="11.1796875" style="230" bestFit="1" customWidth="1"/>
    <col min="6134" max="6381" width="9.1796875" style="230"/>
    <col min="6382" max="6382" width="1.453125" style="230" customWidth="1"/>
    <col min="6383" max="6383" width="60.81640625" style="230" customWidth="1"/>
    <col min="6384" max="6384" width="6" style="230" customWidth="1"/>
    <col min="6385" max="6385" width="14.1796875" style="230" bestFit="1" customWidth="1"/>
    <col min="6386" max="6386" width="1.81640625" style="230" customWidth="1"/>
    <col min="6387" max="6387" width="14.1796875" style="230" bestFit="1" customWidth="1"/>
    <col min="6388" max="6389" width="11.1796875" style="230" bestFit="1" customWidth="1"/>
    <col min="6390" max="6637" width="9.1796875" style="230"/>
    <col min="6638" max="6638" width="1.453125" style="230" customWidth="1"/>
    <col min="6639" max="6639" width="60.81640625" style="230" customWidth="1"/>
    <col min="6640" max="6640" width="6" style="230" customWidth="1"/>
    <col min="6641" max="6641" width="14.1796875" style="230" bestFit="1" customWidth="1"/>
    <col min="6642" max="6642" width="1.81640625" style="230" customWidth="1"/>
    <col min="6643" max="6643" width="14.1796875" style="230" bestFit="1" customWidth="1"/>
    <col min="6644" max="6645" width="11.1796875" style="230" bestFit="1" customWidth="1"/>
    <col min="6646" max="6893" width="9.1796875" style="230"/>
    <col min="6894" max="6894" width="1.453125" style="230" customWidth="1"/>
    <col min="6895" max="6895" width="60.81640625" style="230" customWidth="1"/>
    <col min="6896" max="6896" width="6" style="230" customWidth="1"/>
    <col min="6897" max="6897" width="14.1796875" style="230" bestFit="1" customWidth="1"/>
    <col min="6898" max="6898" width="1.81640625" style="230" customWidth="1"/>
    <col min="6899" max="6899" width="14.1796875" style="230" bestFit="1" customWidth="1"/>
    <col min="6900" max="6901" width="11.1796875" style="230" bestFit="1" customWidth="1"/>
    <col min="6902" max="7149" width="9.1796875" style="230"/>
    <col min="7150" max="7150" width="1.453125" style="230" customWidth="1"/>
    <col min="7151" max="7151" width="60.81640625" style="230" customWidth="1"/>
    <col min="7152" max="7152" width="6" style="230" customWidth="1"/>
    <col min="7153" max="7153" width="14.1796875" style="230" bestFit="1" customWidth="1"/>
    <col min="7154" max="7154" width="1.81640625" style="230" customWidth="1"/>
    <col min="7155" max="7155" width="14.1796875" style="230" bestFit="1" customWidth="1"/>
    <col min="7156" max="7157" width="11.1796875" style="230" bestFit="1" customWidth="1"/>
    <col min="7158" max="7405" width="9.1796875" style="230"/>
    <col min="7406" max="7406" width="1.453125" style="230" customWidth="1"/>
    <col min="7407" max="7407" width="60.81640625" style="230" customWidth="1"/>
    <col min="7408" max="7408" width="6" style="230" customWidth="1"/>
    <col min="7409" max="7409" width="14.1796875" style="230" bestFit="1" customWidth="1"/>
    <col min="7410" max="7410" width="1.81640625" style="230" customWidth="1"/>
    <col min="7411" max="7411" width="14.1796875" style="230" bestFit="1" customWidth="1"/>
    <col min="7412" max="7413" width="11.1796875" style="230" bestFit="1" customWidth="1"/>
    <col min="7414" max="7661" width="9.1796875" style="230"/>
    <col min="7662" max="7662" width="1.453125" style="230" customWidth="1"/>
    <col min="7663" max="7663" width="60.81640625" style="230" customWidth="1"/>
    <col min="7664" max="7664" width="6" style="230" customWidth="1"/>
    <col min="7665" max="7665" width="14.1796875" style="230" bestFit="1" customWidth="1"/>
    <col min="7666" max="7666" width="1.81640625" style="230" customWidth="1"/>
    <col min="7667" max="7667" width="14.1796875" style="230" bestFit="1" customWidth="1"/>
    <col min="7668" max="7669" width="11.1796875" style="230" bestFit="1" customWidth="1"/>
    <col min="7670" max="7917" width="9.1796875" style="230"/>
    <col min="7918" max="7918" width="1.453125" style="230" customWidth="1"/>
    <col min="7919" max="7919" width="60.81640625" style="230" customWidth="1"/>
    <col min="7920" max="7920" width="6" style="230" customWidth="1"/>
    <col min="7921" max="7921" width="14.1796875" style="230" bestFit="1" customWidth="1"/>
    <col min="7922" max="7922" width="1.81640625" style="230" customWidth="1"/>
    <col min="7923" max="7923" width="14.1796875" style="230" bestFit="1" customWidth="1"/>
    <col min="7924" max="7925" width="11.1796875" style="230" bestFit="1" customWidth="1"/>
    <col min="7926" max="8173" width="9.1796875" style="230"/>
    <col min="8174" max="8174" width="1.453125" style="230" customWidth="1"/>
    <col min="8175" max="8175" width="60.81640625" style="230" customWidth="1"/>
    <col min="8176" max="8176" width="6" style="230" customWidth="1"/>
    <col min="8177" max="8177" width="14.1796875" style="230" bestFit="1" customWidth="1"/>
    <col min="8178" max="8178" width="1.81640625" style="230" customWidth="1"/>
    <col min="8179" max="8179" width="14.1796875" style="230" bestFit="1" customWidth="1"/>
    <col min="8180" max="8181" width="11.1796875" style="230" bestFit="1" customWidth="1"/>
    <col min="8182" max="8429" width="9.1796875" style="230"/>
    <col min="8430" max="8430" width="1.453125" style="230" customWidth="1"/>
    <col min="8431" max="8431" width="60.81640625" style="230" customWidth="1"/>
    <col min="8432" max="8432" width="6" style="230" customWidth="1"/>
    <col min="8433" max="8433" width="14.1796875" style="230" bestFit="1" customWidth="1"/>
    <col min="8434" max="8434" width="1.81640625" style="230" customWidth="1"/>
    <col min="8435" max="8435" width="14.1796875" style="230" bestFit="1" customWidth="1"/>
    <col min="8436" max="8437" width="11.1796875" style="230" bestFit="1" customWidth="1"/>
    <col min="8438" max="8685" width="9.1796875" style="230"/>
    <col min="8686" max="8686" width="1.453125" style="230" customWidth="1"/>
    <col min="8687" max="8687" width="60.81640625" style="230" customWidth="1"/>
    <col min="8688" max="8688" width="6" style="230" customWidth="1"/>
    <col min="8689" max="8689" width="14.1796875" style="230" bestFit="1" customWidth="1"/>
    <col min="8690" max="8690" width="1.81640625" style="230" customWidth="1"/>
    <col min="8691" max="8691" width="14.1796875" style="230" bestFit="1" customWidth="1"/>
    <col min="8692" max="8693" width="11.1796875" style="230" bestFit="1" customWidth="1"/>
    <col min="8694" max="8941" width="9.1796875" style="230"/>
    <col min="8942" max="8942" width="1.453125" style="230" customWidth="1"/>
    <col min="8943" max="8943" width="60.81640625" style="230" customWidth="1"/>
    <col min="8944" max="8944" width="6" style="230" customWidth="1"/>
    <col min="8945" max="8945" width="14.1796875" style="230" bestFit="1" customWidth="1"/>
    <col min="8946" max="8946" width="1.81640625" style="230" customWidth="1"/>
    <col min="8947" max="8947" width="14.1796875" style="230" bestFit="1" customWidth="1"/>
    <col min="8948" max="8949" width="11.1796875" style="230" bestFit="1" customWidth="1"/>
    <col min="8950" max="9197" width="9.1796875" style="230"/>
    <col min="9198" max="9198" width="1.453125" style="230" customWidth="1"/>
    <col min="9199" max="9199" width="60.81640625" style="230" customWidth="1"/>
    <col min="9200" max="9200" width="6" style="230" customWidth="1"/>
    <col min="9201" max="9201" width="14.1796875" style="230" bestFit="1" customWidth="1"/>
    <col min="9202" max="9202" width="1.81640625" style="230" customWidth="1"/>
    <col min="9203" max="9203" width="14.1796875" style="230" bestFit="1" customWidth="1"/>
    <col min="9204" max="9205" width="11.1796875" style="230" bestFit="1" customWidth="1"/>
    <col min="9206" max="9453" width="9.1796875" style="230"/>
    <col min="9454" max="9454" width="1.453125" style="230" customWidth="1"/>
    <col min="9455" max="9455" width="60.81640625" style="230" customWidth="1"/>
    <col min="9456" max="9456" width="6" style="230" customWidth="1"/>
    <col min="9457" max="9457" width="14.1796875" style="230" bestFit="1" customWidth="1"/>
    <col min="9458" max="9458" width="1.81640625" style="230" customWidth="1"/>
    <col min="9459" max="9459" width="14.1796875" style="230" bestFit="1" customWidth="1"/>
    <col min="9460" max="9461" width="11.1796875" style="230" bestFit="1" customWidth="1"/>
    <col min="9462" max="9709" width="9.1796875" style="230"/>
    <col min="9710" max="9710" width="1.453125" style="230" customWidth="1"/>
    <col min="9711" max="9711" width="60.81640625" style="230" customWidth="1"/>
    <col min="9712" max="9712" width="6" style="230" customWidth="1"/>
    <col min="9713" max="9713" width="14.1796875" style="230" bestFit="1" customWidth="1"/>
    <col min="9714" max="9714" width="1.81640625" style="230" customWidth="1"/>
    <col min="9715" max="9715" width="14.1796875" style="230" bestFit="1" customWidth="1"/>
    <col min="9716" max="9717" width="11.1796875" style="230" bestFit="1" customWidth="1"/>
    <col min="9718" max="9965" width="9.1796875" style="230"/>
    <col min="9966" max="9966" width="1.453125" style="230" customWidth="1"/>
    <col min="9967" max="9967" width="60.81640625" style="230" customWidth="1"/>
    <col min="9968" max="9968" width="6" style="230" customWidth="1"/>
    <col min="9969" max="9969" width="14.1796875" style="230" bestFit="1" customWidth="1"/>
    <col min="9970" max="9970" width="1.81640625" style="230" customWidth="1"/>
    <col min="9971" max="9971" width="14.1796875" style="230" bestFit="1" customWidth="1"/>
    <col min="9972" max="9973" width="11.1796875" style="230" bestFit="1" customWidth="1"/>
    <col min="9974" max="10221" width="9.1796875" style="230"/>
    <col min="10222" max="10222" width="1.453125" style="230" customWidth="1"/>
    <col min="10223" max="10223" width="60.81640625" style="230" customWidth="1"/>
    <col min="10224" max="10224" width="6" style="230" customWidth="1"/>
    <col min="10225" max="10225" width="14.1796875" style="230" bestFit="1" customWidth="1"/>
    <col min="10226" max="10226" width="1.81640625" style="230" customWidth="1"/>
    <col min="10227" max="10227" width="14.1796875" style="230" bestFit="1" customWidth="1"/>
    <col min="10228" max="10229" width="11.1796875" style="230" bestFit="1" customWidth="1"/>
    <col min="10230" max="10477" width="9.1796875" style="230"/>
    <col min="10478" max="10478" width="1.453125" style="230" customWidth="1"/>
    <col min="10479" max="10479" width="60.81640625" style="230" customWidth="1"/>
    <col min="10480" max="10480" width="6" style="230" customWidth="1"/>
    <col min="10481" max="10481" width="14.1796875" style="230" bestFit="1" customWidth="1"/>
    <col min="10482" max="10482" width="1.81640625" style="230" customWidth="1"/>
    <col min="10483" max="10483" width="14.1796875" style="230" bestFit="1" customWidth="1"/>
    <col min="10484" max="10485" width="11.1796875" style="230" bestFit="1" customWidth="1"/>
    <col min="10486" max="10733" width="9.1796875" style="230"/>
    <col min="10734" max="10734" width="1.453125" style="230" customWidth="1"/>
    <col min="10735" max="10735" width="60.81640625" style="230" customWidth="1"/>
    <col min="10736" max="10736" width="6" style="230" customWidth="1"/>
    <col min="10737" max="10737" width="14.1796875" style="230" bestFit="1" customWidth="1"/>
    <col min="10738" max="10738" width="1.81640625" style="230" customWidth="1"/>
    <col min="10739" max="10739" width="14.1796875" style="230" bestFit="1" customWidth="1"/>
    <col min="10740" max="10741" width="11.1796875" style="230" bestFit="1" customWidth="1"/>
    <col min="10742" max="10989" width="9.1796875" style="230"/>
    <col min="10990" max="10990" width="1.453125" style="230" customWidth="1"/>
    <col min="10991" max="10991" width="60.81640625" style="230" customWidth="1"/>
    <col min="10992" max="10992" width="6" style="230" customWidth="1"/>
    <col min="10993" max="10993" width="14.1796875" style="230" bestFit="1" customWidth="1"/>
    <col min="10994" max="10994" width="1.81640625" style="230" customWidth="1"/>
    <col min="10995" max="10995" width="14.1796875" style="230" bestFit="1" customWidth="1"/>
    <col min="10996" max="10997" width="11.1796875" style="230" bestFit="1" customWidth="1"/>
    <col min="10998" max="11245" width="9.1796875" style="230"/>
    <col min="11246" max="11246" width="1.453125" style="230" customWidth="1"/>
    <col min="11247" max="11247" width="60.81640625" style="230" customWidth="1"/>
    <col min="11248" max="11248" width="6" style="230" customWidth="1"/>
    <col min="11249" max="11249" width="14.1796875" style="230" bestFit="1" customWidth="1"/>
    <col min="11250" max="11250" width="1.81640625" style="230" customWidth="1"/>
    <col min="11251" max="11251" width="14.1796875" style="230" bestFit="1" customWidth="1"/>
    <col min="11252" max="11253" width="11.1796875" style="230" bestFit="1" customWidth="1"/>
    <col min="11254" max="11501" width="9.1796875" style="230"/>
    <col min="11502" max="11502" width="1.453125" style="230" customWidth="1"/>
    <col min="11503" max="11503" width="60.81640625" style="230" customWidth="1"/>
    <col min="11504" max="11504" width="6" style="230" customWidth="1"/>
    <col min="11505" max="11505" width="14.1796875" style="230" bestFit="1" customWidth="1"/>
    <col min="11506" max="11506" width="1.81640625" style="230" customWidth="1"/>
    <col min="11507" max="11507" width="14.1796875" style="230" bestFit="1" customWidth="1"/>
    <col min="11508" max="11509" width="11.1796875" style="230" bestFit="1" customWidth="1"/>
    <col min="11510" max="11757" width="9.1796875" style="230"/>
    <col min="11758" max="11758" width="1.453125" style="230" customWidth="1"/>
    <col min="11759" max="11759" width="60.81640625" style="230" customWidth="1"/>
    <col min="11760" max="11760" width="6" style="230" customWidth="1"/>
    <col min="11761" max="11761" width="14.1796875" style="230" bestFit="1" customWidth="1"/>
    <col min="11762" max="11762" width="1.81640625" style="230" customWidth="1"/>
    <col min="11763" max="11763" width="14.1796875" style="230" bestFit="1" customWidth="1"/>
    <col min="11764" max="11765" width="11.1796875" style="230" bestFit="1" customWidth="1"/>
    <col min="11766" max="12013" width="9.1796875" style="230"/>
    <col min="12014" max="12014" width="1.453125" style="230" customWidth="1"/>
    <col min="12015" max="12015" width="60.81640625" style="230" customWidth="1"/>
    <col min="12016" max="12016" width="6" style="230" customWidth="1"/>
    <col min="12017" max="12017" width="14.1796875" style="230" bestFit="1" customWidth="1"/>
    <col min="12018" max="12018" width="1.81640625" style="230" customWidth="1"/>
    <col min="12019" max="12019" width="14.1796875" style="230" bestFit="1" customWidth="1"/>
    <col min="12020" max="12021" width="11.1796875" style="230" bestFit="1" customWidth="1"/>
    <col min="12022" max="12269" width="9.1796875" style="230"/>
    <col min="12270" max="12270" width="1.453125" style="230" customWidth="1"/>
    <col min="12271" max="12271" width="60.81640625" style="230" customWidth="1"/>
    <col min="12272" max="12272" width="6" style="230" customWidth="1"/>
    <col min="12273" max="12273" width="14.1796875" style="230" bestFit="1" customWidth="1"/>
    <col min="12274" max="12274" width="1.81640625" style="230" customWidth="1"/>
    <col min="12275" max="12275" width="14.1796875" style="230" bestFit="1" customWidth="1"/>
    <col min="12276" max="12277" width="11.1796875" style="230" bestFit="1" customWidth="1"/>
    <col min="12278" max="12525" width="9.1796875" style="230"/>
    <col min="12526" max="12526" width="1.453125" style="230" customWidth="1"/>
    <col min="12527" max="12527" width="60.81640625" style="230" customWidth="1"/>
    <col min="12528" max="12528" width="6" style="230" customWidth="1"/>
    <col min="12529" max="12529" width="14.1796875" style="230" bestFit="1" customWidth="1"/>
    <col min="12530" max="12530" width="1.81640625" style="230" customWidth="1"/>
    <col min="12531" max="12531" width="14.1796875" style="230" bestFit="1" customWidth="1"/>
    <col min="12532" max="12533" width="11.1796875" style="230" bestFit="1" customWidth="1"/>
    <col min="12534" max="12781" width="9.1796875" style="230"/>
    <col min="12782" max="12782" width="1.453125" style="230" customWidth="1"/>
    <col min="12783" max="12783" width="60.81640625" style="230" customWidth="1"/>
    <col min="12784" max="12784" width="6" style="230" customWidth="1"/>
    <col min="12785" max="12785" width="14.1796875" style="230" bestFit="1" customWidth="1"/>
    <col min="12786" max="12786" width="1.81640625" style="230" customWidth="1"/>
    <col min="12787" max="12787" width="14.1796875" style="230" bestFit="1" customWidth="1"/>
    <col min="12788" max="12789" width="11.1796875" style="230" bestFit="1" customWidth="1"/>
    <col min="12790" max="13037" width="9.1796875" style="230"/>
    <col min="13038" max="13038" width="1.453125" style="230" customWidth="1"/>
    <col min="13039" max="13039" width="60.81640625" style="230" customWidth="1"/>
    <col min="13040" max="13040" width="6" style="230" customWidth="1"/>
    <col min="13041" max="13041" width="14.1796875" style="230" bestFit="1" customWidth="1"/>
    <col min="13042" max="13042" width="1.81640625" style="230" customWidth="1"/>
    <col min="13043" max="13043" width="14.1796875" style="230" bestFit="1" customWidth="1"/>
    <col min="13044" max="13045" width="11.1796875" style="230" bestFit="1" customWidth="1"/>
    <col min="13046" max="13293" width="9.1796875" style="230"/>
    <col min="13294" max="13294" width="1.453125" style="230" customWidth="1"/>
    <col min="13295" max="13295" width="60.81640625" style="230" customWidth="1"/>
    <col min="13296" max="13296" width="6" style="230" customWidth="1"/>
    <col min="13297" max="13297" width="14.1796875" style="230" bestFit="1" customWidth="1"/>
    <col min="13298" max="13298" width="1.81640625" style="230" customWidth="1"/>
    <col min="13299" max="13299" width="14.1796875" style="230" bestFit="1" customWidth="1"/>
    <col min="13300" max="13301" width="11.1796875" style="230" bestFit="1" customWidth="1"/>
    <col min="13302" max="13549" width="9.1796875" style="230"/>
    <col min="13550" max="13550" width="1.453125" style="230" customWidth="1"/>
    <col min="13551" max="13551" width="60.81640625" style="230" customWidth="1"/>
    <col min="13552" max="13552" width="6" style="230" customWidth="1"/>
    <col min="13553" max="13553" width="14.1796875" style="230" bestFit="1" customWidth="1"/>
    <col min="13554" max="13554" width="1.81640625" style="230" customWidth="1"/>
    <col min="13555" max="13555" width="14.1796875" style="230" bestFit="1" customWidth="1"/>
    <col min="13556" max="13557" width="11.1796875" style="230" bestFit="1" customWidth="1"/>
    <col min="13558" max="13805" width="9.1796875" style="230"/>
    <col min="13806" max="13806" width="1.453125" style="230" customWidth="1"/>
    <col min="13807" max="13807" width="60.81640625" style="230" customWidth="1"/>
    <col min="13808" max="13808" width="6" style="230" customWidth="1"/>
    <col min="13809" max="13809" width="14.1796875" style="230" bestFit="1" customWidth="1"/>
    <col min="13810" max="13810" width="1.81640625" style="230" customWidth="1"/>
    <col min="13811" max="13811" width="14.1796875" style="230" bestFit="1" customWidth="1"/>
    <col min="13812" max="13813" width="11.1796875" style="230" bestFit="1" customWidth="1"/>
    <col min="13814" max="14061" width="9.1796875" style="230"/>
    <col min="14062" max="14062" width="1.453125" style="230" customWidth="1"/>
    <col min="14063" max="14063" width="60.81640625" style="230" customWidth="1"/>
    <col min="14064" max="14064" width="6" style="230" customWidth="1"/>
    <col min="14065" max="14065" width="14.1796875" style="230" bestFit="1" customWidth="1"/>
    <col min="14066" max="14066" width="1.81640625" style="230" customWidth="1"/>
    <col min="14067" max="14067" width="14.1796875" style="230" bestFit="1" customWidth="1"/>
    <col min="14068" max="14069" width="11.1796875" style="230" bestFit="1" customWidth="1"/>
    <col min="14070" max="14317" width="9.1796875" style="230"/>
    <col min="14318" max="14318" width="1.453125" style="230" customWidth="1"/>
    <col min="14319" max="14319" width="60.81640625" style="230" customWidth="1"/>
    <col min="14320" max="14320" width="6" style="230" customWidth="1"/>
    <col min="14321" max="14321" width="14.1796875" style="230" bestFit="1" customWidth="1"/>
    <col min="14322" max="14322" width="1.81640625" style="230" customWidth="1"/>
    <col min="14323" max="14323" width="14.1796875" style="230" bestFit="1" customWidth="1"/>
    <col min="14324" max="14325" width="11.1796875" style="230" bestFit="1" customWidth="1"/>
    <col min="14326" max="14573" width="9.1796875" style="230"/>
    <col min="14574" max="14574" width="1.453125" style="230" customWidth="1"/>
    <col min="14575" max="14575" width="60.81640625" style="230" customWidth="1"/>
    <col min="14576" max="14576" width="6" style="230" customWidth="1"/>
    <col min="14577" max="14577" width="14.1796875" style="230" bestFit="1" customWidth="1"/>
    <col min="14578" max="14578" width="1.81640625" style="230" customWidth="1"/>
    <col min="14579" max="14579" width="14.1796875" style="230" bestFit="1" customWidth="1"/>
    <col min="14580" max="14581" width="11.1796875" style="230" bestFit="1" customWidth="1"/>
    <col min="14582" max="14829" width="9.1796875" style="230"/>
    <col min="14830" max="14830" width="1.453125" style="230" customWidth="1"/>
    <col min="14831" max="14831" width="60.81640625" style="230" customWidth="1"/>
    <col min="14832" max="14832" width="6" style="230" customWidth="1"/>
    <col min="14833" max="14833" width="14.1796875" style="230" bestFit="1" customWidth="1"/>
    <col min="14834" max="14834" width="1.81640625" style="230" customWidth="1"/>
    <col min="14835" max="14835" width="14.1796875" style="230" bestFit="1" customWidth="1"/>
    <col min="14836" max="14837" width="11.1796875" style="230" bestFit="1" customWidth="1"/>
    <col min="14838" max="15085" width="9.1796875" style="230"/>
    <col min="15086" max="15086" width="1.453125" style="230" customWidth="1"/>
    <col min="15087" max="15087" width="60.81640625" style="230" customWidth="1"/>
    <col min="15088" max="15088" width="6" style="230" customWidth="1"/>
    <col min="15089" max="15089" width="14.1796875" style="230" bestFit="1" customWidth="1"/>
    <col min="15090" max="15090" width="1.81640625" style="230" customWidth="1"/>
    <col min="15091" max="15091" width="14.1796875" style="230" bestFit="1" customWidth="1"/>
    <col min="15092" max="15093" width="11.1796875" style="230" bestFit="1" customWidth="1"/>
    <col min="15094" max="15341" width="9.1796875" style="230"/>
    <col min="15342" max="15342" width="1.453125" style="230" customWidth="1"/>
    <col min="15343" max="15343" width="60.81640625" style="230" customWidth="1"/>
    <col min="15344" max="15344" width="6" style="230" customWidth="1"/>
    <col min="15345" max="15345" width="14.1796875" style="230" bestFit="1" customWidth="1"/>
    <col min="15346" max="15346" width="1.81640625" style="230" customWidth="1"/>
    <col min="15347" max="15347" width="14.1796875" style="230" bestFit="1" customWidth="1"/>
    <col min="15348" max="15349" width="11.1796875" style="230" bestFit="1" customWidth="1"/>
    <col min="15350" max="15597" width="9.1796875" style="230"/>
    <col min="15598" max="15598" width="1.453125" style="230" customWidth="1"/>
    <col min="15599" max="15599" width="60.81640625" style="230" customWidth="1"/>
    <col min="15600" max="15600" width="6" style="230" customWidth="1"/>
    <col min="15601" max="15601" width="14.1796875" style="230" bestFit="1" customWidth="1"/>
    <col min="15602" max="15602" width="1.81640625" style="230" customWidth="1"/>
    <col min="15603" max="15603" width="14.1796875" style="230" bestFit="1" customWidth="1"/>
    <col min="15604" max="15605" width="11.1796875" style="230" bestFit="1" customWidth="1"/>
    <col min="15606" max="15853" width="9.1796875" style="230"/>
    <col min="15854" max="15854" width="1.453125" style="230" customWidth="1"/>
    <col min="15855" max="15855" width="60.81640625" style="230" customWidth="1"/>
    <col min="15856" max="15856" width="6" style="230" customWidth="1"/>
    <col min="15857" max="15857" width="14.1796875" style="230" bestFit="1" customWidth="1"/>
    <col min="15858" max="15858" width="1.81640625" style="230" customWidth="1"/>
    <col min="15859" max="15859" width="14.1796875" style="230" bestFit="1" customWidth="1"/>
    <col min="15860" max="15861" width="11.1796875" style="230" bestFit="1" customWidth="1"/>
    <col min="15862" max="16109" width="9.1796875" style="230"/>
    <col min="16110" max="16110" width="1.453125" style="230" customWidth="1"/>
    <col min="16111" max="16111" width="60.81640625" style="230" customWidth="1"/>
    <col min="16112" max="16112" width="6" style="230" customWidth="1"/>
    <col min="16113" max="16113" width="14.1796875" style="230" bestFit="1" customWidth="1"/>
    <col min="16114" max="16114" width="1.81640625" style="230" customWidth="1"/>
    <col min="16115" max="16115" width="14.1796875" style="230" bestFit="1" customWidth="1"/>
    <col min="16116" max="16117" width="11.1796875" style="230" bestFit="1" customWidth="1"/>
    <col min="16118" max="16374" width="9.1796875" style="230"/>
    <col min="16375" max="16384" width="9.1796875" style="230" customWidth="1"/>
  </cols>
  <sheetData>
    <row r="1" spans="1:38" ht="12.5" x14ac:dyDescent="0.25">
      <c r="A1" s="327"/>
      <c r="B1" s="86" t="s">
        <v>372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8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8" ht="25.5" thickBot="1" x14ac:dyDescent="0.4">
      <c r="B3" s="355"/>
      <c r="C3" s="60"/>
      <c r="D3" s="446" t="s">
        <v>295</v>
      </c>
      <c r="E3" s="446" t="s">
        <v>296</v>
      </c>
      <c r="F3" s="446" t="s">
        <v>297</v>
      </c>
      <c r="G3" s="446" t="s">
        <v>298</v>
      </c>
      <c r="H3" s="446" t="s">
        <v>299</v>
      </c>
      <c r="I3" s="446" t="s">
        <v>300</v>
      </c>
      <c r="J3" s="446" t="s">
        <v>301</v>
      </c>
      <c r="K3" s="446" t="s">
        <v>302</v>
      </c>
      <c r="L3" s="446" t="s">
        <v>303</v>
      </c>
      <c r="M3" s="446" t="s">
        <v>315</v>
      </c>
      <c r="N3" s="446" t="s">
        <v>304</v>
      </c>
      <c r="O3" s="446" t="s">
        <v>305</v>
      </c>
      <c r="P3" s="446" t="s">
        <v>306</v>
      </c>
      <c r="Q3" s="446" t="s">
        <v>307</v>
      </c>
      <c r="R3" s="446" t="s">
        <v>308</v>
      </c>
      <c r="S3" s="446" t="s">
        <v>309</v>
      </c>
      <c r="T3" s="446" t="s">
        <v>310</v>
      </c>
      <c r="U3" s="446" t="s">
        <v>311</v>
      </c>
      <c r="V3" s="446" t="s">
        <v>312</v>
      </c>
      <c r="W3" s="446" t="s">
        <v>313</v>
      </c>
      <c r="X3" s="446" t="s">
        <v>314</v>
      </c>
      <c r="Y3" s="446" t="s">
        <v>375</v>
      </c>
      <c r="Z3" s="446" t="s">
        <v>376</v>
      </c>
      <c r="AA3" s="446" t="s">
        <v>377</v>
      </c>
      <c r="AB3" s="446" t="s">
        <v>378</v>
      </c>
      <c r="AC3" s="446" t="s">
        <v>649</v>
      </c>
      <c r="AD3" s="446" t="s">
        <v>662</v>
      </c>
      <c r="AE3" s="446" t="s">
        <v>666</v>
      </c>
      <c r="AF3" s="446" t="s">
        <v>685</v>
      </c>
      <c r="AG3" s="446" t="s">
        <v>737</v>
      </c>
      <c r="AI3" s="293" t="s">
        <v>738</v>
      </c>
      <c r="AJ3" s="293" t="s">
        <v>739</v>
      </c>
      <c r="AK3" s="293" t="s">
        <v>740</v>
      </c>
      <c r="AL3" s="293" t="s">
        <v>741</v>
      </c>
    </row>
    <row r="4" spans="1:38" ht="15" thickBot="1" x14ac:dyDescent="0.4">
      <c r="B4" s="294"/>
      <c r="C4" s="60"/>
      <c r="D4" s="447" t="s">
        <v>221</v>
      </c>
      <c r="E4" s="447" t="s">
        <v>221</v>
      </c>
      <c r="F4" s="447" t="s">
        <v>221</v>
      </c>
      <c r="G4" s="447" t="s">
        <v>221</v>
      </c>
      <c r="H4" s="447" t="s">
        <v>221</v>
      </c>
      <c r="I4" s="447" t="s">
        <v>221</v>
      </c>
      <c r="J4" s="447" t="s">
        <v>221</v>
      </c>
      <c r="K4" s="447" t="s">
        <v>221</v>
      </c>
      <c r="L4" s="447" t="s">
        <v>221</v>
      </c>
      <c r="M4" s="447" t="s">
        <v>221</v>
      </c>
      <c r="N4" s="447" t="s">
        <v>221</v>
      </c>
      <c r="O4" s="447" t="s">
        <v>221</v>
      </c>
      <c r="P4" s="447" t="s">
        <v>221</v>
      </c>
      <c r="Q4" s="447" t="s">
        <v>221</v>
      </c>
      <c r="R4" s="447" t="s">
        <v>221</v>
      </c>
      <c r="S4" s="447" t="s">
        <v>221</v>
      </c>
      <c r="T4" s="447" t="s">
        <v>221</v>
      </c>
      <c r="U4" s="447" t="s">
        <v>221</v>
      </c>
      <c r="V4" s="447" t="s">
        <v>221</v>
      </c>
      <c r="W4" s="447" t="s">
        <v>221</v>
      </c>
      <c r="X4" s="447" t="s">
        <v>221</v>
      </c>
      <c r="Y4" s="447" t="s">
        <v>221</v>
      </c>
      <c r="Z4" s="447" t="s">
        <v>221</v>
      </c>
      <c r="AA4" s="447" t="s">
        <v>221</v>
      </c>
      <c r="AB4" s="447" t="s">
        <v>221</v>
      </c>
      <c r="AC4" s="447" t="s">
        <v>221</v>
      </c>
      <c r="AD4" s="447" t="s">
        <v>221</v>
      </c>
      <c r="AE4" s="447" t="s">
        <v>221</v>
      </c>
      <c r="AF4" s="447" t="s">
        <v>221</v>
      </c>
      <c r="AG4" s="447" t="s">
        <v>221</v>
      </c>
      <c r="AI4" s="294" t="s">
        <v>221</v>
      </c>
      <c r="AJ4" s="294" t="s">
        <v>221</v>
      </c>
      <c r="AK4" s="294" t="s">
        <v>221</v>
      </c>
      <c r="AL4" s="294" t="s">
        <v>221</v>
      </c>
    </row>
    <row r="5" spans="1:38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38" s="231" customFormat="1" x14ac:dyDescent="0.35">
      <c r="A6"/>
      <c r="B6" s="103" t="s">
        <v>374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8" s="231" customFormat="1" x14ac:dyDescent="0.35">
      <c r="A7"/>
      <c r="B7" s="438" t="s">
        <v>351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I7" s="441">
        <v>-85200</v>
      </c>
      <c r="AJ7" s="441">
        <v>-155000</v>
      </c>
      <c r="AK7" s="441">
        <v>-180600</v>
      </c>
      <c r="AL7" s="441">
        <v>-264400</v>
      </c>
    </row>
    <row r="8" spans="1:38" s="231" customFormat="1" x14ac:dyDescent="0.35">
      <c r="A8"/>
      <c r="B8" s="438" t="s">
        <v>352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I8" s="497"/>
      <c r="AJ8" s="497"/>
      <c r="AK8" s="497"/>
      <c r="AL8" s="497"/>
    </row>
    <row r="9" spans="1:38" s="231" customFormat="1" x14ac:dyDescent="0.35">
      <c r="A9"/>
      <c r="B9" s="444" t="s">
        <v>373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I9" s="445">
        <v>175400</v>
      </c>
      <c r="AJ9" s="445">
        <v>355100</v>
      </c>
      <c r="AK9" s="445">
        <v>530700</v>
      </c>
      <c r="AL9" s="445">
        <v>722000</v>
      </c>
    </row>
    <row r="10" spans="1:38" s="231" customFormat="1" ht="15" hidden="1" customHeight="1" outlineLevel="1" x14ac:dyDescent="0.35">
      <c r="A10"/>
      <c r="B10" s="231" t="s">
        <v>353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38" s="231" customFormat="1" ht="15" hidden="1" customHeight="1" outlineLevel="1" x14ac:dyDescent="0.35">
      <c r="A11"/>
      <c r="B11" s="231" t="s">
        <v>354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38" s="231" customFormat="1" ht="25.5" hidden="1" customHeight="1" outlineLevel="1" collapsed="1" x14ac:dyDescent="0.35">
      <c r="A12"/>
      <c r="B12" s="231" t="s">
        <v>355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I12" s="800"/>
      <c r="AJ12" s="800">
        <v>-4100</v>
      </c>
      <c r="AK12" s="800">
        <v>-17700</v>
      </c>
      <c r="AL12" s="800">
        <v>-19200</v>
      </c>
    </row>
    <row r="13" spans="1:38" s="231" customFormat="1" hidden="1" outlineLevel="1" x14ac:dyDescent="0.35">
      <c r="A13"/>
      <c r="B13" s="231" t="s">
        <v>356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38" s="231" customFormat="1" hidden="1" outlineLevel="1" x14ac:dyDescent="0.35">
      <c r="A14"/>
      <c r="B14" s="231" t="s">
        <v>357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I14" s="800"/>
      <c r="AJ14" s="800">
        <v>4700</v>
      </c>
      <c r="AK14" s="800">
        <v>5600</v>
      </c>
      <c r="AL14" s="800">
        <v>4800</v>
      </c>
    </row>
    <row r="15" spans="1:38" s="231" customFormat="1" collapsed="1" x14ac:dyDescent="0.35">
      <c r="A15"/>
      <c r="B15" s="444" t="s">
        <v>358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I15" s="445">
        <v>12700</v>
      </c>
      <c r="AJ15" s="445">
        <v>24300</v>
      </c>
      <c r="AK15" s="445">
        <v>36200</v>
      </c>
      <c r="AL15" s="445">
        <v>50100</v>
      </c>
    </row>
    <row r="16" spans="1:38" s="231" customFormat="1" hidden="1" outlineLevel="2" x14ac:dyDescent="0.35">
      <c r="A16"/>
      <c r="B16" s="231" t="s">
        <v>359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J16" s="231">
        <v>0.6</v>
      </c>
    </row>
    <row r="17" spans="1:38" s="231" customFormat="1" hidden="1" outlineLevel="2" x14ac:dyDescent="0.35">
      <c r="A17"/>
      <c r="B17" s="231" t="s">
        <v>360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J17" s="231">
        <v>-3.7</v>
      </c>
    </row>
    <row r="18" spans="1:38" s="231" customFormat="1" hidden="1" outlineLevel="2" x14ac:dyDescent="0.35">
      <c r="A18"/>
      <c r="B18" s="231" t="s">
        <v>362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</row>
    <row r="19" spans="1:38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</row>
    <row r="20" spans="1:38" s="231" customFormat="1" collapsed="1" x14ac:dyDescent="0.35">
      <c r="A20"/>
      <c r="B20" s="444" t="s">
        <v>370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I20" s="445">
        <v>300</v>
      </c>
      <c r="AJ20" s="445">
        <v>600</v>
      </c>
      <c r="AK20" s="445">
        <v>400</v>
      </c>
      <c r="AL20" s="445">
        <v>700</v>
      </c>
    </row>
    <row r="21" spans="1:38" s="231" customFormat="1" x14ac:dyDescent="0.35">
      <c r="A21"/>
      <c r="B21" s="444" t="s">
        <v>371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I21" s="445">
        <v>-1400</v>
      </c>
      <c r="AJ21" s="445">
        <v>-3700</v>
      </c>
      <c r="AK21" s="445">
        <v>-7900</v>
      </c>
      <c r="AL21" s="445">
        <v>-11300</v>
      </c>
    </row>
    <row r="22" spans="1:38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38" s="231" customFormat="1" x14ac:dyDescent="0.35">
      <c r="A23"/>
      <c r="B23" s="438" t="s">
        <v>363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I23" s="445">
        <v>-43900</v>
      </c>
      <c r="AJ23" s="445">
        <v>-60300</v>
      </c>
      <c r="AK23" s="445">
        <v>-86800</v>
      </c>
      <c r="AL23" s="445">
        <v>125100</v>
      </c>
    </row>
    <row r="24" spans="1:38" s="231" customFormat="1" hidden="1" outlineLevel="1" x14ac:dyDescent="0.35">
      <c r="A24"/>
      <c r="B24" s="134" t="s">
        <v>364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J24" s="231">
        <v>29.1</v>
      </c>
    </row>
    <row r="25" spans="1:38" s="231" customFormat="1" ht="24.65" hidden="1" customHeight="1" outlineLevel="1" x14ac:dyDescent="0.35">
      <c r="A25"/>
      <c r="B25" s="134" t="s">
        <v>365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38" s="231" customFormat="1" hidden="1" outlineLevel="1" x14ac:dyDescent="0.35">
      <c r="A26"/>
      <c r="B26" s="134" t="s">
        <v>366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38" s="231" customFormat="1" hidden="1" outlineLevel="1" x14ac:dyDescent="0.35">
      <c r="A27"/>
      <c r="B27" s="231" t="s">
        <v>367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38" s="231" customFormat="1" hidden="1" outlineLevel="1" x14ac:dyDescent="0.35">
      <c r="A28"/>
      <c r="B28" s="231" t="s">
        <v>368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38" s="231" customFormat="1" hidden="1" outlineLevel="1" x14ac:dyDescent="0.35">
      <c r="A29"/>
      <c r="B29" s="231" t="s">
        <v>369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38" s="231" customFormat="1" collapsed="1" x14ac:dyDescent="0.35">
      <c r="A30"/>
      <c r="B30" s="444" t="s">
        <v>361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I30" s="445">
        <v>-100</v>
      </c>
      <c r="AJ30" s="445">
        <v>29100</v>
      </c>
      <c r="AK30" s="445">
        <v>34000</v>
      </c>
      <c r="AL30" s="445">
        <v>92000</v>
      </c>
    </row>
    <row r="31" spans="1:38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</row>
    <row r="32" spans="1:38" s="231" customFormat="1" x14ac:dyDescent="0.35">
      <c r="A32"/>
      <c r="B32" s="106" t="s">
        <v>350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I32" s="801">
        <v>57800</v>
      </c>
      <c r="AJ32" s="801">
        <v>190700</v>
      </c>
      <c r="AK32" s="801">
        <v>313900</v>
      </c>
      <c r="AL32" s="801">
        <v>699800</v>
      </c>
    </row>
    <row r="33" spans="1:38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L33" s="233"/>
    </row>
    <row r="34" spans="1:38" ht="25.5" thickBot="1" x14ac:dyDescent="0.4">
      <c r="B34" s="293"/>
      <c r="C34" s="60"/>
      <c r="D34" s="446" t="s">
        <v>295</v>
      </c>
      <c r="E34" s="446" t="s">
        <v>296</v>
      </c>
      <c r="F34" s="446" t="s">
        <v>297</v>
      </c>
      <c r="G34" s="446" t="s">
        <v>298</v>
      </c>
      <c r="H34" s="446" t="s">
        <v>299</v>
      </c>
      <c r="I34" s="446" t="s">
        <v>300</v>
      </c>
      <c r="J34" s="446" t="s">
        <v>301</v>
      </c>
      <c r="K34" s="446" t="s">
        <v>302</v>
      </c>
      <c r="L34" s="446" t="s">
        <v>303</v>
      </c>
      <c r="M34" s="446" t="s">
        <v>315</v>
      </c>
      <c r="N34" s="446" t="s">
        <v>304</v>
      </c>
      <c r="O34" s="446" t="s">
        <v>305</v>
      </c>
      <c r="P34" s="446" t="s">
        <v>306</v>
      </c>
      <c r="Q34" s="446" t="s">
        <v>307</v>
      </c>
      <c r="R34" s="446" t="s">
        <v>308</v>
      </c>
      <c r="S34" s="446" t="s">
        <v>309</v>
      </c>
      <c r="T34" s="446" t="s">
        <v>310</v>
      </c>
      <c r="U34" s="446" t="s">
        <v>311</v>
      </c>
      <c r="V34" s="446" t="s">
        <v>312</v>
      </c>
      <c r="W34" s="446" t="s">
        <v>313</v>
      </c>
      <c r="X34" s="446" t="s">
        <v>314</v>
      </c>
      <c r="Y34" s="446" t="s">
        <v>375</v>
      </c>
      <c r="Z34" s="446" t="s">
        <v>376</v>
      </c>
      <c r="AA34" s="446" t="s">
        <v>377</v>
      </c>
      <c r="AB34" s="446" t="s">
        <v>378</v>
      </c>
      <c r="AC34" s="446" t="s">
        <v>649</v>
      </c>
      <c r="AD34" s="446" t="s">
        <v>662</v>
      </c>
      <c r="AE34" s="446" t="s">
        <v>666</v>
      </c>
      <c r="AF34" s="446" t="s">
        <v>685</v>
      </c>
      <c r="AG34" s="446" t="s">
        <v>737</v>
      </c>
      <c r="AI34" s="293" t="s">
        <v>738</v>
      </c>
      <c r="AJ34" s="293" t="s">
        <v>739</v>
      </c>
      <c r="AK34" s="293" t="s">
        <v>740</v>
      </c>
      <c r="AL34" s="293" t="s">
        <v>741</v>
      </c>
    </row>
    <row r="35" spans="1:38" ht="15" thickBot="1" x14ac:dyDescent="0.4">
      <c r="B35" s="294"/>
      <c r="C35" s="60"/>
      <c r="D35" s="447" t="s">
        <v>221</v>
      </c>
      <c r="E35" s="447" t="s">
        <v>221</v>
      </c>
      <c r="F35" s="447" t="s">
        <v>221</v>
      </c>
      <c r="G35" s="447" t="s">
        <v>221</v>
      </c>
      <c r="H35" s="447" t="s">
        <v>221</v>
      </c>
      <c r="I35" s="447" t="s">
        <v>221</v>
      </c>
      <c r="J35" s="447" t="s">
        <v>221</v>
      </c>
      <c r="K35" s="447" t="s">
        <v>221</v>
      </c>
      <c r="L35" s="447" t="s">
        <v>221</v>
      </c>
      <c r="M35" s="447" t="s">
        <v>221</v>
      </c>
      <c r="N35" s="447" t="s">
        <v>221</v>
      </c>
      <c r="O35" s="447" t="s">
        <v>221</v>
      </c>
      <c r="P35" s="447" t="s">
        <v>221</v>
      </c>
      <c r="Q35" s="447" t="s">
        <v>221</v>
      </c>
      <c r="R35" s="447" t="s">
        <v>221</v>
      </c>
      <c r="S35" s="447" t="s">
        <v>221</v>
      </c>
      <c r="T35" s="447" t="s">
        <v>221</v>
      </c>
      <c r="U35" s="447" t="s">
        <v>221</v>
      </c>
      <c r="V35" s="447" t="s">
        <v>221</v>
      </c>
      <c r="W35" s="447" t="s">
        <v>221</v>
      </c>
      <c r="X35" s="447" t="s">
        <v>221</v>
      </c>
      <c r="Y35" s="447" t="s">
        <v>221</v>
      </c>
      <c r="Z35" s="447" t="s">
        <v>221</v>
      </c>
      <c r="AA35" s="447" t="s">
        <v>221</v>
      </c>
      <c r="AB35" s="447" t="s">
        <v>221</v>
      </c>
      <c r="AC35" s="447" t="s">
        <v>221</v>
      </c>
      <c r="AD35" s="447" t="s">
        <v>221</v>
      </c>
      <c r="AE35" s="447" t="s">
        <v>221</v>
      </c>
      <c r="AF35" s="447" t="s">
        <v>221</v>
      </c>
      <c r="AG35" s="447" t="s">
        <v>221</v>
      </c>
      <c r="AI35" s="294" t="s">
        <v>221</v>
      </c>
      <c r="AJ35" s="294" t="s">
        <v>221</v>
      </c>
      <c r="AK35" s="294" t="s">
        <v>221</v>
      </c>
      <c r="AL35" s="294" t="s">
        <v>221</v>
      </c>
    </row>
    <row r="36" spans="1:38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38" s="231" customFormat="1" x14ac:dyDescent="0.35">
      <c r="A37"/>
      <c r="B37" s="103" t="s">
        <v>349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8" s="231" customFormat="1" x14ac:dyDescent="0.35">
      <c r="A38"/>
      <c r="B38" s="444" t="s">
        <v>335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I38" s="445">
        <v>-179400</v>
      </c>
      <c r="AJ38" s="445">
        <v>-367500</v>
      </c>
      <c r="AK38" s="445">
        <v>-619600</v>
      </c>
      <c r="AL38" s="445">
        <v>-808500</v>
      </c>
    </row>
    <row r="39" spans="1:38" s="231" customFormat="1" x14ac:dyDescent="0.35">
      <c r="A39"/>
      <c r="B39" s="444" t="s">
        <v>336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I39" s="445">
        <v>17200</v>
      </c>
      <c r="AJ39" s="445">
        <v>21400</v>
      </c>
      <c r="AK39" s="445">
        <v>51700</v>
      </c>
      <c r="AL39" s="445">
        <v>158400</v>
      </c>
    </row>
    <row r="40" spans="1:38" s="231" customFormat="1" hidden="1" outlineLevel="1" x14ac:dyDescent="0.35">
      <c r="A40"/>
      <c r="B40" s="241" t="s">
        <v>337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38" s="231" customFormat="1" collapsed="1" x14ac:dyDescent="0.35">
      <c r="A41"/>
      <c r="B41" s="444" t="s">
        <v>338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I41" s="445" t="s">
        <v>1</v>
      </c>
      <c r="AJ41" s="445"/>
      <c r="AK41" s="445"/>
      <c r="AL41" s="445"/>
    </row>
    <row r="42" spans="1:38" s="231" customFormat="1" hidden="1" outlineLevel="1" x14ac:dyDescent="0.35">
      <c r="A42"/>
      <c r="B42" s="241" t="s">
        <v>339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38" s="231" customFormat="1" hidden="1" outlineLevel="1" x14ac:dyDescent="0.35">
      <c r="A43"/>
      <c r="B43" s="241" t="s">
        <v>340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38" s="231" customFormat="1" hidden="1" outlineLevel="1" x14ac:dyDescent="0.35">
      <c r="A44"/>
      <c r="B44" s="241" t="s">
        <v>341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</row>
    <row r="45" spans="1:38" s="231" customFormat="1" hidden="1" outlineLevel="1" x14ac:dyDescent="0.35">
      <c r="A45"/>
      <c r="B45" s="241" t="s">
        <v>342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</row>
    <row r="46" spans="1:38" s="231" customFormat="1" collapsed="1" x14ac:dyDescent="0.35">
      <c r="A46"/>
      <c r="B46" s="444" t="s">
        <v>343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I46" s="445"/>
      <c r="AJ46" s="445"/>
      <c r="AK46" s="445">
        <v>2900</v>
      </c>
      <c r="AL46" s="445">
        <v>2900</v>
      </c>
    </row>
    <row r="47" spans="1:38" s="231" customFormat="1" hidden="1" outlineLevel="1" x14ac:dyDescent="0.35">
      <c r="A47"/>
      <c r="B47" s="241" t="s">
        <v>344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38" s="231" customFormat="1" collapsed="1" x14ac:dyDescent="0.35">
      <c r="A48"/>
      <c r="B48" s="444" t="s">
        <v>345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I48" s="445"/>
      <c r="AJ48" s="445"/>
      <c r="AK48" s="445"/>
      <c r="AL48" s="445"/>
    </row>
    <row r="49" spans="1:38" s="231" customFormat="1" x14ac:dyDescent="0.35">
      <c r="A49"/>
      <c r="B49" s="444" t="s">
        <v>346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I49" s="445"/>
      <c r="AJ49" s="445"/>
      <c r="AK49" s="445"/>
      <c r="AL49" s="445"/>
    </row>
    <row r="50" spans="1:38" s="231" customFormat="1" hidden="1" outlineLevel="1" x14ac:dyDescent="0.35">
      <c r="A50"/>
      <c r="B50" s="241" t="s">
        <v>347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38" s="231" customFormat="1" collapsed="1" x14ac:dyDescent="0.35">
      <c r="A51"/>
      <c r="B51" s="444" t="s">
        <v>348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I51" s="455">
        <v>400</v>
      </c>
      <c r="AJ51" s="455">
        <v>1400</v>
      </c>
      <c r="AK51" s="455">
        <v>1300</v>
      </c>
      <c r="AL51" s="455">
        <v>1600</v>
      </c>
    </row>
    <row r="52" spans="1:38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38" s="231" customFormat="1" ht="15" thickBot="1" x14ac:dyDescent="0.4">
      <c r="A53"/>
      <c r="B53" s="106" t="s">
        <v>334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I53" s="245">
        <v>-161800</v>
      </c>
      <c r="AJ53" s="245">
        <v>-371700</v>
      </c>
      <c r="AK53" s="245">
        <v>-590700</v>
      </c>
      <c r="AL53" s="245">
        <v>-645600</v>
      </c>
    </row>
    <row r="54" spans="1:38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8" s="231" customFormat="1" x14ac:dyDescent="0.35">
      <c r="A55"/>
      <c r="B55" s="113" t="s">
        <v>333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38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38" s="231" customFormat="1" x14ac:dyDescent="0.35">
      <c r="A57"/>
      <c r="B57" s="444" t="s">
        <v>322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I57" s="445">
        <v>-34900</v>
      </c>
      <c r="AJ57" s="445">
        <v>-66500</v>
      </c>
      <c r="AK57" s="445">
        <v>-95900</v>
      </c>
      <c r="AL57" s="445">
        <v>-128500</v>
      </c>
    </row>
    <row r="58" spans="1:38" s="231" customFormat="1" hidden="1" outlineLevel="1" x14ac:dyDescent="0.35">
      <c r="A58"/>
      <c r="B58" s="134" t="s">
        <v>323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</row>
    <row r="59" spans="1:38" s="231" customFormat="1" collapsed="1" x14ac:dyDescent="0.35">
      <c r="A59"/>
      <c r="B59" s="444" t="s">
        <v>324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I59" s="445">
        <v>24300</v>
      </c>
      <c r="AJ59" s="445">
        <v>189400</v>
      </c>
      <c r="AK59" s="445">
        <v>418000</v>
      </c>
      <c r="AL59" s="445">
        <v>323900</v>
      </c>
    </row>
    <row r="60" spans="1:38" s="249" customFormat="1" x14ac:dyDescent="0.35">
      <c r="A60"/>
      <c r="B60" s="444" t="s">
        <v>325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I60" s="445">
        <v>-72800</v>
      </c>
      <c r="AJ60" s="445">
        <v>-145100</v>
      </c>
      <c r="AK60" s="445">
        <v>-219000</v>
      </c>
      <c r="AL60" s="445">
        <v>-348600</v>
      </c>
    </row>
    <row r="61" spans="1:38" s="231" customFormat="1" hidden="1" outlineLevel="1" x14ac:dyDescent="0.35">
      <c r="A61"/>
      <c r="B61" s="134" t="s">
        <v>326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</row>
    <row r="62" spans="1:38" s="231" customFormat="1" collapsed="1" x14ac:dyDescent="0.35">
      <c r="A62"/>
      <c r="B62" s="444" t="s">
        <v>327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I62" s="445">
        <v>-12000</v>
      </c>
      <c r="AJ62" s="445">
        <v>-24700</v>
      </c>
      <c r="AK62" s="445">
        <v>-35400</v>
      </c>
      <c r="AL62" s="445">
        <v>-42400</v>
      </c>
    </row>
    <row r="63" spans="1:38" s="231" customFormat="1" collapsed="1" x14ac:dyDescent="0.35">
      <c r="A63"/>
      <c r="B63" s="444" t="s">
        <v>328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I63" s="445">
        <v>17900</v>
      </c>
      <c r="AJ63" s="445">
        <v>32000</v>
      </c>
      <c r="AK63" s="445">
        <v>38400</v>
      </c>
      <c r="AL63" s="445">
        <v>93300</v>
      </c>
    </row>
    <row r="64" spans="1:38" s="231" customFormat="1" hidden="1" outlineLevel="1" x14ac:dyDescent="0.35">
      <c r="A64"/>
      <c r="B64" s="134" t="s">
        <v>329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1">
        <v>1500</v>
      </c>
      <c r="AG64" s="571" t="s">
        <v>1</v>
      </c>
      <c r="AI64" s="445"/>
      <c r="AJ64" s="445"/>
      <c r="AK64" s="445"/>
      <c r="AL64" s="445"/>
    </row>
    <row r="65" spans="1:38" s="231" customFormat="1" hidden="1" outlineLevel="1" x14ac:dyDescent="0.35">
      <c r="A65"/>
      <c r="B65" s="134" t="s">
        <v>330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38" s="231" customFormat="1" hidden="1" outlineLevel="1" x14ac:dyDescent="0.35">
      <c r="A66"/>
      <c r="B66" s="134" t="s">
        <v>332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38" s="231" customFormat="1" hidden="1" outlineLevel="1" x14ac:dyDescent="0.35">
      <c r="A67"/>
      <c r="B67" s="134" t="s">
        <v>331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38" s="231" customFormat="1" collapsed="1" x14ac:dyDescent="0.35">
      <c r="A68"/>
      <c r="B68" s="444" t="s">
        <v>331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38" x14ac:dyDescent="0.35">
      <c r="W69" s="496"/>
      <c r="AA69" s="496"/>
      <c r="AB69" s="496">
        <v>0</v>
      </c>
      <c r="AC69" s="496"/>
      <c r="AD69" s="496"/>
      <c r="AE69" s="496"/>
      <c r="AF69" s="496"/>
      <c r="AG69" s="496"/>
      <c r="AI69" s="445">
        <v>-1000</v>
      </c>
      <c r="AJ69" s="445">
        <v>-1800</v>
      </c>
      <c r="AK69" s="445">
        <v>-2600</v>
      </c>
      <c r="AL69" s="445">
        <v>-4100</v>
      </c>
    </row>
    <row r="70" spans="1:38" s="231" customFormat="1" x14ac:dyDescent="0.35">
      <c r="A70"/>
      <c r="B70" s="106" t="s">
        <v>319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I70" s="230"/>
      <c r="AJ70" s="230"/>
      <c r="AK70" s="230"/>
      <c r="AL70" s="230"/>
    </row>
    <row r="71" spans="1:38" s="238" customFormat="1" x14ac:dyDescent="0.3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I71" s="250">
        <v>-78500</v>
      </c>
      <c r="AJ71" s="250">
        <v>-16700</v>
      </c>
      <c r="AK71" s="250">
        <v>103500</v>
      </c>
      <c r="AL71" s="250">
        <v>-106400</v>
      </c>
    </row>
    <row r="72" spans="1:38" s="231" customFormat="1" ht="15" thickBot="1" x14ac:dyDescent="0.4">
      <c r="A72"/>
      <c r="B72" s="134" t="s">
        <v>321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I72" s="238"/>
      <c r="AJ72" s="238"/>
      <c r="AK72" s="238"/>
      <c r="AL72" s="238"/>
    </row>
    <row r="73" spans="1:38" s="231" customFormat="1" x14ac:dyDescent="0.3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I73" s="234">
        <v>-182500</v>
      </c>
      <c r="AJ73" s="234">
        <v>-197700</v>
      </c>
      <c r="AK73" s="234">
        <v>-173300</v>
      </c>
      <c r="AL73" s="234">
        <v>-52200</v>
      </c>
    </row>
    <row r="74" spans="1:38" s="231" customFormat="1" x14ac:dyDescent="0.3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I74" s="233">
        <v>306000</v>
      </c>
      <c r="AJ74" s="233">
        <v>306000</v>
      </c>
      <c r="AK74" s="233">
        <v>306000</v>
      </c>
      <c r="AL74" s="233">
        <v>306000</v>
      </c>
    </row>
    <row r="75" spans="1:38" s="231" customFormat="1" x14ac:dyDescent="0.3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I75" s="141">
        <v>1100</v>
      </c>
      <c r="AJ75" s="141">
        <v>600</v>
      </c>
      <c r="AK75" s="141">
        <v>-2500</v>
      </c>
      <c r="AL75" s="141">
        <v>700</v>
      </c>
    </row>
    <row r="76" spans="1:38" s="231" customFormat="1" ht="15" thickBot="1" x14ac:dyDescent="0.4">
      <c r="A76"/>
      <c r="B76" s="106" t="s">
        <v>317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38" ht="15" thickBot="1" x14ac:dyDescent="0.4">
      <c r="B77" s="357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I77" s="502">
        <v>124600</v>
      </c>
      <c r="AJ77" s="502">
        <v>108900</v>
      </c>
      <c r="AK77" s="502">
        <v>130200</v>
      </c>
      <c r="AL77" s="502">
        <v>254500</v>
      </c>
    </row>
    <row r="78" spans="1:38" x14ac:dyDescent="0.3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I78" s="383">
        <v>32700</v>
      </c>
      <c r="AJ78" s="383">
        <v>26500</v>
      </c>
      <c r="AK78" s="383">
        <v>30100</v>
      </c>
      <c r="AL78" s="383">
        <v>60600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Z26"/>
  <sheetViews>
    <sheetView showGridLines="0" view="pageBreakPreview" zoomScale="80" zoomScaleNormal="85" zoomScaleSheetLayoutView="80" workbookViewId="0">
      <pane xSplit="2" topLeftCell="AJ1" activePane="topRight" state="frozen"/>
      <selection activeCell="AC12" sqref="AC12"/>
      <selection pane="topRight" activeCell="AW2" sqref="AW2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1796875" style="1"/>
    <col min="45" max="45" width="11" style="1" customWidth="1"/>
    <col min="46" max="48" width="9.1796875" style="1"/>
    <col min="49" max="52" width="9.6328125" style="1" bestFit="1" customWidth="1"/>
    <col min="53" max="16384" width="9.1796875" style="1"/>
  </cols>
  <sheetData>
    <row r="1" spans="2:52" ht="15" thickBot="1" x14ac:dyDescent="0.4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2" x14ac:dyDescent="0.35">
      <c r="B2" s="323" t="s">
        <v>205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143</v>
      </c>
      <c r="AP2" s="323" t="s">
        <v>152</v>
      </c>
      <c r="AQ2" s="323" t="s">
        <v>155</v>
      </c>
      <c r="AR2" s="323" t="s">
        <v>646</v>
      </c>
      <c r="AS2" s="323" t="s">
        <v>655</v>
      </c>
      <c r="AT2" s="323" t="s">
        <v>665</v>
      </c>
      <c r="AU2" s="323" t="s">
        <v>674</v>
      </c>
      <c r="AV2" s="323" t="s">
        <v>724</v>
      </c>
      <c r="AW2" s="323" t="s">
        <v>742</v>
      </c>
      <c r="AX2" s="323" t="s">
        <v>743</v>
      </c>
      <c r="AY2" s="323" t="s">
        <v>744</v>
      </c>
      <c r="AZ2" s="323" t="s">
        <v>745</v>
      </c>
    </row>
    <row r="3" spans="2:52" s="353" customFormat="1" x14ac:dyDescent="0.3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750">
        <v>2395</v>
      </c>
      <c r="AX3" s="750">
        <v>2402</v>
      </c>
      <c r="AY3" s="750">
        <v>2219.3420740685997</v>
      </c>
      <c r="AZ3" s="750">
        <v>2566.6579259314003</v>
      </c>
    </row>
    <row r="4" spans="2:52" s="353" customFormat="1" x14ac:dyDescent="0.35">
      <c r="B4" s="577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751">
        <v>1924</v>
      </c>
      <c r="AX4" s="751">
        <v>1951</v>
      </c>
      <c r="AY4" s="751">
        <v>1832.2393878066002</v>
      </c>
      <c r="AZ4" s="751">
        <v>2140.7606121933995</v>
      </c>
    </row>
    <row r="5" spans="2:52" s="353" customFormat="1" x14ac:dyDescent="0.3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750">
        <v>847</v>
      </c>
      <c r="AX5" s="750">
        <v>1398</v>
      </c>
      <c r="AY5" s="750">
        <v>1512.2717086990003</v>
      </c>
      <c r="AZ5" s="750">
        <v>1373.7282913009997</v>
      </c>
    </row>
    <row r="6" spans="2:52" s="353" customFormat="1" x14ac:dyDescent="0.3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750">
        <v>546</v>
      </c>
      <c r="AX6" s="750">
        <v>533</v>
      </c>
      <c r="AY6" s="750">
        <v>600.21112692430006</v>
      </c>
      <c r="AZ6" s="750">
        <v>465.78887307569994</v>
      </c>
    </row>
    <row r="7" spans="2:52" s="353" customFormat="1" x14ac:dyDescent="0.3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750">
        <v>542</v>
      </c>
      <c r="AX7" s="750">
        <v>565</v>
      </c>
      <c r="AY7" s="750">
        <v>593.08815451760006</v>
      </c>
      <c r="AZ7" s="750">
        <v>545.91184548239994</v>
      </c>
    </row>
    <row r="8" spans="2:52" s="353" customFormat="1" x14ac:dyDescent="0.3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750">
        <v>160</v>
      </c>
      <c r="AX8" s="750">
        <v>147</v>
      </c>
      <c r="AY8" s="750">
        <v>159.16571207619998</v>
      </c>
      <c r="AZ8" s="750">
        <v>182.83428792380002</v>
      </c>
    </row>
    <row r="9" spans="2:52" s="353" customFormat="1" x14ac:dyDescent="0.3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750">
        <v>229</v>
      </c>
      <c r="AX9" s="750">
        <v>180</v>
      </c>
      <c r="AY9" s="750">
        <v>160.45097595999999</v>
      </c>
      <c r="AZ9" s="750">
        <v>215.54902404000001</v>
      </c>
    </row>
    <row r="10" spans="2:52" s="353" customFormat="1" x14ac:dyDescent="0.3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750">
        <v>1066</v>
      </c>
      <c r="AX10" s="750">
        <v>1172</v>
      </c>
      <c r="AY10" s="750">
        <v>1176.9389531016</v>
      </c>
      <c r="AZ10" s="750">
        <v>1129.0610468984</v>
      </c>
    </row>
    <row r="11" spans="2:52" s="353" customFormat="1" x14ac:dyDescent="0.3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750">
        <v>116</v>
      </c>
      <c r="AX11" s="750">
        <v>142</v>
      </c>
      <c r="AY11" s="750">
        <v>126.88400876790004</v>
      </c>
      <c r="AZ11" s="750">
        <v>123.11599123209996</v>
      </c>
    </row>
    <row r="12" spans="2:52" s="118" customFormat="1" ht="15" thickBot="1" x14ac:dyDescent="0.4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02">
        <v>5989</v>
      </c>
      <c r="AV12" s="802">
        <v>6527.8387946315006</v>
      </c>
      <c r="AW12" s="752">
        <v>5901</v>
      </c>
      <c r="AX12" s="752">
        <v>6538</v>
      </c>
      <c r="AY12" s="752">
        <v>6548.3527141152017</v>
      </c>
      <c r="AZ12" s="752">
        <v>6602.6472858847983</v>
      </c>
    </row>
    <row r="13" spans="2:52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</row>
    <row r="14" spans="2:52" ht="15" thickBot="1" x14ac:dyDescent="0.4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2" x14ac:dyDescent="0.35">
      <c r="B15" s="323" t="s">
        <v>217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143</v>
      </c>
      <c r="AP15" s="323" t="s">
        <v>152</v>
      </c>
      <c r="AQ15" s="323" t="s">
        <v>155</v>
      </c>
      <c r="AR15" s="323" t="s">
        <v>646</v>
      </c>
      <c r="AS15" s="323" t="s">
        <v>655</v>
      </c>
      <c r="AT15" s="323" t="s">
        <v>665</v>
      </c>
      <c r="AU15" s="323" t="s">
        <v>674</v>
      </c>
      <c r="AV15" s="323" t="s">
        <v>724</v>
      </c>
      <c r="AW15" s="323" t="s">
        <v>742</v>
      </c>
      <c r="AX15" s="323" t="s">
        <v>743</v>
      </c>
      <c r="AY15" s="323" t="s">
        <v>744</v>
      </c>
      <c r="AZ15" s="323" t="s">
        <v>745</v>
      </c>
    </row>
    <row r="16" spans="2:52" s="353" customFormat="1" x14ac:dyDescent="0.3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13400</v>
      </c>
      <c r="AS16" s="119">
        <v>12200</v>
      </c>
      <c r="AT16" s="119">
        <v>9800</v>
      </c>
      <c r="AU16" s="119">
        <v>11900</v>
      </c>
      <c r="AV16" s="119">
        <v>13400</v>
      </c>
      <c r="AW16" s="750">
        <v>12700</v>
      </c>
      <c r="AX16" s="750">
        <v>12500</v>
      </c>
      <c r="AY16" s="750">
        <v>12900</v>
      </c>
      <c r="AZ16" s="750">
        <v>14000</v>
      </c>
    </row>
    <row r="17" spans="2:52" s="353" customFormat="1" x14ac:dyDescent="0.35">
      <c r="B17" s="577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12100</v>
      </c>
      <c r="AS17" s="147">
        <v>10700</v>
      </c>
      <c r="AT17" s="147">
        <v>8900</v>
      </c>
      <c r="AU17" s="147">
        <v>10800</v>
      </c>
      <c r="AV17" s="147">
        <v>12100</v>
      </c>
      <c r="AW17" s="751">
        <v>11100</v>
      </c>
      <c r="AX17" s="751">
        <v>11100</v>
      </c>
      <c r="AY17" s="751">
        <v>11600</v>
      </c>
      <c r="AZ17" s="751">
        <v>12400</v>
      </c>
    </row>
    <row r="18" spans="2:52" s="353" customFormat="1" ht="18" customHeight="1" x14ac:dyDescent="0.3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4900</v>
      </c>
      <c r="AS18" s="119">
        <v>3500</v>
      </c>
      <c r="AT18" s="119">
        <v>4600</v>
      </c>
      <c r="AU18" s="119">
        <v>5200</v>
      </c>
      <c r="AV18" s="119">
        <v>4600</v>
      </c>
      <c r="AW18" s="750">
        <v>3300</v>
      </c>
      <c r="AX18" s="750">
        <v>5300</v>
      </c>
      <c r="AY18" s="750">
        <v>5900</v>
      </c>
      <c r="AZ18" s="750">
        <v>5300</v>
      </c>
    </row>
    <row r="19" spans="2:52" s="353" customFormat="1" x14ac:dyDescent="0.3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1700</v>
      </c>
      <c r="AS19" s="119">
        <v>1700</v>
      </c>
      <c r="AT19" s="119">
        <v>1500</v>
      </c>
      <c r="AU19" s="119">
        <v>1400</v>
      </c>
      <c r="AV19" s="119">
        <v>1700</v>
      </c>
      <c r="AW19" s="750">
        <v>1700</v>
      </c>
      <c r="AX19" s="750">
        <v>1900</v>
      </c>
      <c r="AY19" s="750">
        <v>2000</v>
      </c>
      <c r="AZ19" s="750">
        <v>1500</v>
      </c>
    </row>
    <row r="20" spans="2:52" s="353" customFormat="1" x14ac:dyDescent="0.3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1500</v>
      </c>
      <c r="AS20" s="119">
        <v>1500</v>
      </c>
      <c r="AT20" s="119">
        <v>1200</v>
      </c>
      <c r="AU20" s="119">
        <v>1400</v>
      </c>
      <c r="AV20" s="119">
        <v>1700</v>
      </c>
      <c r="AW20" s="750">
        <v>1600</v>
      </c>
      <c r="AX20" s="750">
        <v>1600</v>
      </c>
      <c r="AY20" s="750">
        <v>1600</v>
      </c>
      <c r="AZ20" s="750">
        <v>1700</v>
      </c>
    </row>
    <row r="21" spans="2:52" s="353" customFormat="1" x14ac:dyDescent="0.3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1000</v>
      </c>
      <c r="AS21" s="119">
        <v>800</v>
      </c>
      <c r="AT21" s="119">
        <v>500</v>
      </c>
      <c r="AU21" s="119">
        <v>400</v>
      </c>
      <c r="AV21" s="119">
        <v>400</v>
      </c>
      <c r="AW21" s="750">
        <v>500</v>
      </c>
      <c r="AX21" s="750">
        <v>400</v>
      </c>
      <c r="AY21" s="750">
        <v>500</v>
      </c>
      <c r="AZ21" s="750">
        <v>500</v>
      </c>
    </row>
    <row r="22" spans="2:52" s="353" customFormat="1" x14ac:dyDescent="0.3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900</v>
      </c>
      <c r="AS22" s="119">
        <v>800</v>
      </c>
      <c r="AT22" s="119">
        <v>600</v>
      </c>
      <c r="AU22" s="119">
        <v>600</v>
      </c>
      <c r="AV22" s="119">
        <v>800</v>
      </c>
      <c r="AW22" s="750">
        <v>600</v>
      </c>
      <c r="AX22" s="750">
        <v>500</v>
      </c>
      <c r="AY22" s="750">
        <v>500</v>
      </c>
      <c r="AZ22" s="750">
        <v>800</v>
      </c>
    </row>
    <row r="23" spans="2:52" s="353" customFormat="1" x14ac:dyDescent="0.3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2300</v>
      </c>
      <c r="AS23" s="119">
        <v>2100</v>
      </c>
      <c r="AT23" s="119">
        <v>2300</v>
      </c>
      <c r="AU23" s="119">
        <v>2600</v>
      </c>
      <c r="AV23" s="119">
        <v>2800</v>
      </c>
      <c r="AW23" s="750">
        <v>2300</v>
      </c>
      <c r="AX23" s="750">
        <v>2500</v>
      </c>
      <c r="AY23" s="750">
        <v>2600</v>
      </c>
      <c r="AZ23" s="750">
        <v>2600</v>
      </c>
    </row>
    <row r="24" spans="2:52" s="118" customFormat="1" x14ac:dyDescent="0.3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600</v>
      </c>
      <c r="AS24" s="146">
        <v>500</v>
      </c>
      <c r="AT24" s="146">
        <v>400</v>
      </c>
      <c r="AU24" s="119">
        <v>500</v>
      </c>
      <c r="AV24" s="119">
        <v>500</v>
      </c>
      <c r="AW24" s="750">
        <v>500</v>
      </c>
      <c r="AX24" s="750">
        <v>500</v>
      </c>
      <c r="AY24" s="750">
        <v>500</v>
      </c>
      <c r="AZ24" s="750">
        <v>300</v>
      </c>
    </row>
    <row r="25" spans="2:52" s="118" customFormat="1" ht="15" thickBot="1" x14ac:dyDescent="0.4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26400</v>
      </c>
      <c r="AS25" s="198">
        <v>23000</v>
      </c>
      <c r="AT25" s="198">
        <v>20900</v>
      </c>
      <c r="AU25" s="802">
        <v>23900</v>
      </c>
      <c r="AV25" s="802">
        <v>25800</v>
      </c>
      <c r="AW25" s="752">
        <v>23300</v>
      </c>
      <c r="AX25" s="752">
        <v>25300</v>
      </c>
      <c r="AY25" s="752">
        <v>26400</v>
      </c>
      <c r="AZ25" s="752">
        <v>26600</v>
      </c>
    </row>
    <row r="26" spans="2:52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C45"/>
  <sheetViews>
    <sheetView showGridLines="0" view="pageBreakPreview" zoomScale="90" zoomScaleNormal="100" zoomScaleSheetLayoutView="90" workbookViewId="0">
      <pane xSplit="3" topLeftCell="AE1" activePane="topRight" state="frozen"/>
      <selection activeCell="F15" sqref="F15"/>
      <selection pane="topRight" activeCell="AL21" sqref="AL21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0" width="16.1796875" style="5" customWidth="1"/>
    <col min="31" max="31" width="15.1796875" style="5" customWidth="1"/>
    <col min="32" max="32" width="13.81640625" style="5" customWidth="1"/>
    <col min="33" max="33" width="15.81640625" style="5" customWidth="1"/>
    <col min="34" max="38" width="13.7265625" style="5" customWidth="1"/>
    <col min="39" max="39" width="13.81640625" style="5" customWidth="1"/>
    <col min="40" max="16384" width="9.1796875" style="5"/>
  </cols>
  <sheetData>
    <row r="1" spans="2:39" x14ac:dyDescent="0.25">
      <c r="B1" s="85" t="s">
        <v>165</v>
      </c>
    </row>
    <row r="2" spans="2:39" s="15" customFormat="1" ht="15" customHeight="1" x14ac:dyDescent="0.25">
      <c r="B2" s="898" t="s">
        <v>166</v>
      </c>
      <c r="C2" s="23"/>
      <c r="D2" s="899" t="s">
        <v>177</v>
      </c>
      <c r="E2" s="899" t="s">
        <v>178</v>
      </c>
      <c r="F2" s="899" t="s">
        <v>179</v>
      </c>
      <c r="G2" s="895" t="s">
        <v>180</v>
      </c>
      <c r="H2" s="895" t="s">
        <v>181</v>
      </c>
      <c r="I2" s="895" t="s">
        <v>182</v>
      </c>
      <c r="J2" s="895" t="s">
        <v>183</v>
      </c>
      <c r="K2" s="895" t="s">
        <v>184</v>
      </c>
      <c r="L2" s="895" t="s">
        <v>185</v>
      </c>
      <c r="M2" s="895" t="s">
        <v>186</v>
      </c>
      <c r="N2" s="895" t="s">
        <v>187</v>
      </c>
      <c r="O2" s="895" t="s">
        <v>188</v>
      </c>
      <c r="P2" s="895" t="s">
        <v>189</v>
      </c>
      <c r="Q2" s="895" t="s">
        <v>190</v>
      </c>
      <c r="R2" s="895" t="s">
        <v>191</v>
      </c>
      <c r="S2" s="895" t="s">
        <v>192</v>
      </c>
      <c r="T2" s="895" t="s">
        <v>193</v>
      </c>
      <c r="U2" s="895" t="s">
        <v>194</v>
      </c>
      <c r="V2" s="895" t="s">
        <v>195</v>
      </c>
      <c r="W2" s="895" t="s">
        <v>196</v>
      </c>
      <c r="X2" s="895" t="s">
        <v>197</v>
      </c>
      <c r="Y2" s="895" t="s">
        <v>198</v>
      </c>
      <c r="Z2" s="895" t="s">
        <v>199</v>
      </c>
      <c r="AA2" s="895" t="s">
        <v>200</v>
      </c>
      <c r="AB2" s="895" t="s">
        <v>201</v>
      </c>
      <c r="AC2" s="895" t="s">
        <v>202</v>
      </c>
      <c r="AD2" s="895" t="s">
        <v>203</v>
      </c>
      <c r="AE2" s="895" t="s">
        <v>645</v>
      </c>
      <c r="AF2" s="895" t="s">
        <v>656</v>
      </c>
      <c r="AG2" s="895" t="s">
        <v>664</v>
      </c>
      <c r="AH2" s="895" t="s">
        <v>673</v>
      </c>
      <c r="AI2" s="895" t="s">
        <v>692</v>
      </c>
      <c r="AJ2" s="895" t="s">
        <v>746</v>
      </c>
      <c r="AK2" s="895" t="s">
        <v>747</v>
      </c>
      <c r="AL2" s="895" t="s">
        <v>748</v>
      </c>
      <c r="AM2" s="895" t="s">
        <v>734</v>
      </c>
    </row>
    <row r="3" spans="2:39" s="15" customFormat="1" ht="9.75" customHeight="1" x14ac:dyDescent="0.25">
      <c r="B3" s="898"/>
      <c r="C3" s="55"/>
      <c r="D3" s="900"/>
      <c r="E3" s="900"/>
      <c r="F3" s="900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96"/>
      <c r="AA3" s="896"/>
      <c r="AB3" s="896"/>
      <c r="AC3" s="896"/>
      <c r="AD3" s="896"/>
      <c r="AE3" s="896"/>
      <c r="AF3" s="896"/>
      <c r="AG3" s="896"/>
      <c r="AH3" s="896"/>
      <c r="AI3" s="896"/>
      <c r="AJ3" s="896"/>
      <c r="AK3" s="896"/>
      <c r="AL3" s="896"/>
      <c r="AM3" s="896"/>
    </row>
    <row r="4" spans="2:39" s="105" customFormat="1" x14ac:dyDescent="0.25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03">
        <v>2160</v>
      </c>
      <c r="AI4" s="803">
        <v>2071</v>
      </c>
      <c r="AJ4" s="803">
        <v>1980</v>
      </c>
      <c r="AK4" s="803">
        <v>1958</v>
      </c>
      <c r="AL4" s="803">
        <v>1888</v>
      </c>
      <c r="AM4" s="753">
        <v>1819</v>
      </c>
    </row>
    <row r="5" spans="2:39" s="105" customFormat="1" x14ac:dyDescent="0.25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754">
        <v>850</v>
      </c>
    </row>
    <row r="6" spans="2:39" s="105" customFormat="1" x14ac:dyDescent="0.25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754">
        <v>969</v>
      </c>
    </row>
    <row r="7" spans="2:39" s="105" customFormat="1" ht="13.5" customHeight="1" x14ac:dyDescent="0.25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755">
        <v>56183</v>
      </c>
    </row>
    <row r="8" spans="2:39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9" s="15" customFormat="1" ht="13" thickBot="1" x14ac:dyDescent="0.3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9" s="15" customFormat="1" ht="12.75" customHeight="1" x14ac:dyDescent="0.25">
      <c r="B10" s="897" t="s">
        <v>172</v>
      </c>
      <c r="D10" s="899" t="s">
        <v>177</v>
      </c>
      <c r="E10" s="899" t="s">
        <v>178</v>
      </c>
      <c r="F10" s="899" t="s">
        <v>179</v>
      </c>
      <c r="G10" s="895" t="s">
        <v>180</v>
      </c>
      <c r="H10" s="895" t="s">
        <v>181</v>
      </c>
      <c r="I10" s="895" t="s">
        <v>182</v>
      </c>
      <c r="J10" s="895" t="s">
        <v>183</v>
      </c>
      <c r="K10" s="895" t="s">
        <v>184</v>
      </c>
      <c r="L10" s="895" t="s">
        <v>185</v>
      </c>
      <c r="M10" s="895" t="s">
        <v>186</v>
      </c>
      <c r="N10" s="895" t="s">
        <v>187</v>
      </c>
      <c r="O10" s="895" t="s">
        <v>188</v>
      </c>
      <c r="P10" s="895" t="s">
        <v>189</v>
      </c>
      <c r="Q10" s="895" t="s">
        <v>190</v>
      </c>
      <c r="R10" s="895" t="s">
        <v>191</v>
      </c>
      <c r="S10" s="895" t="s">
        <v>192</v>
      </c>
      <c r="T10" s="895" t="s">
        <v>193</v>
      </c>
      <c r="U10" s="895" t="s">
        <v>194</v>
      </c>
      <c r="V10" s="895" t="s">
        <v>195</v>
      </c>
      <c r="W10" s="895" t="s">
        <v>196</v>
      </c>
      <c r="X10" s="895" t="s">
        <v>197</v>
      </c>
      <c r="Y10" s="895" t="s">
        <v>198</v>
      </c>
      <c r="Z10" s="895" t="s">
        <v>199</v>
      </c>
      <c r="AA10" s="895" t="s">
        <v>200</v>
      </c>
      <c r="AB10" s="895" t="s">
        <v>201</v>
      </c>
      <c r="AC10" s="895" t="s">
        <v>202</v>
      </c>
      <c r="AD10" s="895" t="s">
        <v>203</v>
      </c>
      <c r="AE10" s="895" t="s">
        <v>645</v>
      </c>
      <c r="AF10" s="895" t="s">
        <v>656</v>
      </c>
      <c r="AG10" s="895" t="s">
        <v>664</v>
      </c>
      <c r="AH10" s="895" t="s">
        <v>673</v>
      </c>
      <c r="AI10" s="895" t="s">
        <v>692</v>
      </c>
      <c r="AJ10" s="895" t="s">
        <v>746</v>
      </c>
      <c r="AK10" s="895" t="s">
        <v>747</v>
      </c>
      <c r="AL10" s="895" t="s">
        <v>748</v>
      </c>
      <c r="AM10" s="895" t="s">
        <v>734</v>
      </c>
    </row>
    <row r="11" spans="2:39" s="15" customFormat="1" ht="15" customHeight="1" x14ac:dyDescent="0.25">
      <c r="B11" s="898" t="s">
        <v>173</v>
      </c>
      <c r="D11" s="900"/>
      <c r="E11" s="900"/>
      <c r="F11" s="900"/>
      <c r="G11" s="896"/>
      <c r="H11" s="896"/>
      <c r="I11" s="896"/>
      <c r="J11" s="896"/>
      <c r="K11" s="896"/>
      <c r="L11" s="896"/>
      <c r="M11" s="896"/>
      <c r="N11" s="896"/>
      <c r="O11" s="896"/>
      <c r="P11" s="896"/>
      <c r="Q11" s="896"/>
      <c r="R11" s="896"/>
      <c r="S11" s="896"/>
      <c r="T11" s="896"/>
      <c r="U11" s="896"/>
      <c r="V11" s="896"/>
      <c r="W11" s="896"/>
      <c r="X11" s="896"/>
      <c r="Y11" s="896"/>
      <c r="Z11" s="896"/>
      <c r="AA11" s="896"/>
      <c r="AB11" s="896"/>
      <c r="AC11" s="896"/>
      <c r="AD11" s="896"/>
      <c r="AE11" s="896"/>
      <c r="AF11" s="896"/>
      <c r="AG11" s="896"/>
      <c r="AH11" s="896"/>
      <c r="AI11" s="896"/>
      <c r="AJ11" s="896"/>
      <c r="AK11" s="896"/>
      <c r="AL11" s="896"/>
      <c r="AM11" s="896"/>
    </row>
    <row r="12" spans="2:39" s="105" customFormat="1" x14ac:dyDescent="0.25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756">
        <v>14728</v>
      </c>
    </row>
    <row r="13" spans="2:39" s="105" customFormat="1" x14ac:dyDescent="0.25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756">
        <v>5834</v>
      </c>
    </row>
    <row r="14" spans="2:39" s="105" customFormat="1" x14ac:dyDescent="0.25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757">
        <v>20562</v>
      </c>
    </row>
    <row r="15" spans="2:39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7"/>
      <c r="AI15" s="767"/>
      <c r="AJ15" s="767"/>
      <c r="AK15" s="767"/>
      <c r="AL15" s="767"/>
    </row>
    <row r="16" spans="2:39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3:16383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3:16383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3:16383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3:16383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3:16383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3:16383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3:16383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3:16383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3:16383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3:16383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C42" s="356"/>
    </row>
    <row r="43" spans="12:29 16383:16383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3:16383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3:16383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4"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E2:AE3"/>
    <mergeCell ref="AE10:AE11"/>
    <mergeCell ref="AD2:AD3"/>
    <mergeCell ref="AD10:AD11"/>
    <mergeCell ref="AF2:AF3"/>
    <mergeCell ref="AF10:AF11"/>
    <mergeCell ref="AI2:AI3"/>
    <mergeCell ref="AI10:AI11"/>
    <mergeCell ref="AH2:AH3"/>
    <mergeCell ref="AH10:AH11"/>
    <mergeCell ref="AG2:AG3"/>
    <mergeCell ref="AG10:AG11"/>
    <mergeCell ref="AJ2:AJ3"/>
    <mergeCell ref="AK2:AK3"/>
    <mergeCell ref="AL2:AL3"/>
    <mergeCell ref="AM2:AM3"/>
    <mergeCell ref="AJ10:AJ11"/>
    <mergeCell ref="AK10:AK11"/>
    <mergeCell ref="AL10:AL11"/>
    <mergeCell ref="AM10:AM11"/>
  </mergeCells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2022-03-31T12:01:34Z</dcterms:modified>
</cp:coreProperties>
</file>